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workbookProtection workbookPassword="D27F" lockStructure="1"/>
  <bookViews>
    <workbookView xWindow="7845" yWindow="-15" windowWidth="23100" windowHeight="12300"/>
  </bookViews>
  <sheets>
    <sheet name="инвентаризация" sheetId="1" r:id="rId1"/>
  </sheets>
  <definedNames>
    <definedName name="_xlnm._FilterDatabase" localSheetId="0" hidden="1">инвентаризация!$A$10:$AP$10</definedName>
    <definedName name="_xlnm.Print_Area" localSheetId="0">инвентаризация!$A$1:$K$1940</definedName>
  </definedNames>
  <calcPr calcId="145621"/>
</workbook>
</file>

<file path=xl/calcChain.xml><?xml version="1.0" encoding="utf-8"?>
<calcChain xmlns="http://schemas.openxmlformats.org/spreadsheetml/2006/main">
  <c r="H1816" i="1" l="1"/>
  <c r="I1816" i="1"/>
  <c r="G1816" i="1"/>
  <c r="F1816" i="1"/>
  <c r="E1816" i="1"/>
  <c r="K911" i="1"/>
  <c r="J911" i="1"/>
  <c r="K910" i="1"/>
  <c r="J910" i="1"/>
  <c r="K909" i="1"/>
  <c r="J909" i="1"/>
  <c r="K908" i="1"/>
  <c r="J908" i="1"/>
  <c r="K907" i="1"/>
  <c r="J907" i="1"/>
  <c r="K906" i="1"/>
  <c r="J906" i="1"/>
  <c r="G1765" i="1"/>
  <c r="H1764" i="1"/>
  <c r="H1763" i="1"/>
  <c r="H1762" i="1" s="1"/>
  <c r="F1762" i="1"/>
  <c r="E1762" i="1"/>
  <c r="E1765" i="1" s="1"/>
  <c r="H1761" i="1"/>
  <c r="I1760" i="1"/>
  <c r="I1765" i="1" s="1"/>
  <c r="F1760" i="1"/>
  <c r="H1760" i="1" s="1"/>
  <c r="I1759" i="1"/>
  <c r="F1759" i="1"/>
  <c r="H1758" i="1"/>
  <c r="H1759" i="1" s="1"/>
  <c r="J912" i="1" l="1"/>
  <c r="K912" i="1"/>
  <c r="H1765" i="1"/>
  <c r="F1765" i="1"/>
  <c r="H922" i="1" l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E941" i="1"/>
  <c r="H942" i="1"/>
  <c r="H943" i="1"/>
  <c r="H944" i="1"/>
  <c r="H945" i="1"/>
  <c r="H946" i="1"/>
  <c r="H947" i="1"/>
  <c r="H948" i="1"/>
  <c r="H949" i="1"/>
  <c r="H950" i="1"/>
  <c r="H951" i="1"/>
  <c r="E952" i="1"/>
  <c r="H952" i="1" s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E1451" i="1"/>
  <c r="H1451" i="1" s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E1542" i="1"/>
  <c r="H1542" i="1" s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941" i="1" l="1"/>
  <c r="E1585" i="1"/>
  <c r="H1707" i="1"/>
  <c r="F1715" i="1" l="1"/>
  <c r="H1715" i="1" s="1"/>
  <c r="I1715" i="1" s="1"/>
  <c r="E1712" i="1"/>
  <c r="F1709" i="1"/>
  <c r="H1709" i="1" s="1"/>
  <c r="I1709" i="1" s="1"/>
  <c r="H1708" i="1"/>
  <c r="I1708" i="1" s="1"/>
  <c r="I1707" i="1"/>
  <c r="H1705" i="1"/>
  <c r="I1705" i="1" s="1"/>
  <c r="H1704" i="1"/>
  <c r="I1704" i="1" s="1"/>
  <c r="H1703" i="1"/>
  <c r="I1703" i="1" s="1"/>
  <c r="H1702" i="1"/>
  <c r="I1702" i="1" s="1"/>
  <c r="H1701" i="1"/>
  <c r="I1701" i="1" s="1"/>
  <c r="H1700" i="1"/>
  <c r="I1700" i="1" s="1"/>
  <c r="H1699" i="1"/>
  <c r="I1699" i="1" s="1"/>
  <c r="H1698" i="1"/>
  <c r="I1698" i="1" s="1"/>
  <c r="H1697" i="1"/>
  <c r="I1697" i="1" s="1"/>
  <c r="H1696" i="1"/>
  <c r="I1696" i="1" s="1"/>
  <c r="H1695" i="1"/>
  <c r="I1695" i="1" s="1"/>
  <c r="H1694" i="1"/>
  <c r="I1694" i="1" s="1"/>
  <c r="H1693" i="1"/>
  <c r="I1693" i="1" s="1"/>
  <c r="H1692" i="1"/>
  <c r="I1692" i="1" s="1"/>
  <c r="H1691" i="1"/>
  <c r="I1691" i="1" s="1"/>
  <c r="H1690" i="1"/>
  <c r="I1690" i="1" s="1"/>
  <c r="H1689" i="1"/>
  <c r="I1689" i="1" s="1"/>
  <c r="H1688" i="1"/>
  <c r="I1688" i="1" s="1"/>
  <c r="H1687" i="1"/>
  <c r="I1687" i="1" s="1"/>
  <c r="H1686" i="1"/>
  <c r="I1686" i="1" s="1"/>
  <c r="H1685" i="1"/>
  <c r="I1685" i="1" s="1"/>
  <c r="H1684" i="1"/>
  <c r="I1684" i="1" s="1"/>
  <c r="H1683" i="1"/>
  <c r="I1683" i="1" s="1"/>
  <c r="H1682" i="1"/>
  <c r="I1682" i="1" s="1"/>
  <c r="H1681" i="1"/>
  <c r="I1681" i="1" s="1"/>
  <c r="H1680" i="1"/>
  <c r="I1680" i="1" s="1"/>
  <c r="H1679" i="1"/>
  <c r="I1679" i="1" s="1"/>
  <c r="H1678" i="1"/>
  <c r="I1678" i="1" s="1"/>
  <c r="H1677" i="1"/>
  <c r="I1677" i="1" s="1"/>
  <c r="H1676" i="1"/>
  <c r="I1676" i="1" s="1"/>
  <c r="H1675" i="1"/>
  <c r="I1675" i="1" s="1"/>
  <c r="H1674" i="1"/>
  <c r="I1674" i="1" s="1"/>
  <c r="H1673" i="1"/>
  <c r="I1673" i="1" s="1"/>
  <c r="H1672" i="1"/>
  <c r="I1672" i="1" s="1"/>
  <c r="H1671" i="1"/>
  <c r="I1671" i="1" s="1"/>
  <c r="H1670" i="1"/>
  <c r="I1670" i="1" s="1"/>
  <c r="H1669" i="1"/>
  <c r="I1669" i="1" s="1"/>
  <c r="H1668" i="1"/>
  <c r="I1668" i="1" s="1"/>
  <c r="H1667" i="1"/>
  <c r="I1667" i="1" s="1"/>
  <c r="H1666" i="1"/>
  <c r="I1666" i="1" s="1"/>
  <c r="H1665" i="1"/>
  <c r="I1665" i="1" s="1"/>
  <c r="H1664" i="1"/>
  <c r="I1664" i="1" s="1"/>
  <c r="H1663" i="1"/>
  <c r="I1663" i="1" s="1"/>
  <c r="H1662" i="1"/>
  <c r="I1662" i="1" s="1"/>
  <c r="H1661" i="1"/>
  <c r="I1661" i="1" s="1"/>
  <c r="H1660" i="1"/>
  <c r="I1660" i="1" s="1"/>
  <c r="H1659" i="1"/>
  <c r="I1659" i="1" s="1"/>
  <c r="H1658" i="1"/>
  <c r="I1658" i="1" s="1"/>
  <c r="H1657" i="1"/>
  <c r="I1657" i="1" s="1"/>
  <c r="H1656" i="1"/>
  <c r="I1656" i="1" s="1"/>
  <c r="H1655" i="1"/>
  <c r="I1655" i="1" s="1"/>
  <c r="H1654" i="1"/>
  <c r="I1654" i="1" s="1"/>
  <c r="H1653" i="1"/>
  <c r="I1653" i="1" s="1"/>
  <c r="H1652" i="1"/>
  <c r="I1652" i="1" s="1"/>
  <c r="H1651" i="1"/>
  <c r="I1651" i="1" s="1"/>
  <c r="H1650" i="1"/>
  <c r="I1650" i="1" s="1"/>
  <c r="H1649" i="1"/>
  <c r="I1649" i="1" s="1"/>
  <c r="H1648" i="1"/>
  <c r="I1648" i="1" s="1"/>
  <c r="H1646" i="1"/>
  <c r="I1646" i="1" s="1"/>
  <c r="H1645" i="1"/>
  <c r="I1645" i="1" s="1"/>
  <c r="H1644" i="1"/>
  <c r="I1644" i="1" s="1"/>
  <c r="H1643" i="1"/>
  <c r="I1643" i="1" s="1"/>
  <c r="H1642" i="1"/>
  <c r="I1642" i="1" s="1"/>
  <c r="H1641" i="1"/>
  <c r="I1641" i="1" s="1"/>
  <c r="H1640" i="1"/>
  <c r="I1640" i="1" s="1"/>
  <c r="H1639" i="1"/>
  <c r="I1639" i="1" s="1"/>
  <c r="H1638" i="1"/>
  <c r="I1638" i="1" s="1"/>
  <c r="H1637" i="1"/>
  <c r="I1637" i="1" s="1"/>
  <c r="H1636" i="1"/>
  <c r="I1636" i="1" s="1"/>
  <c r="H1635" i="1"/>
  <c r="I1635" i="1" s="1"/>
  <c r="H1634" i="1"/>
  <c r="I1634" i="1" s="1"/>
  <c r="H1633" i="1"/>
  <c r="I1633" i="1" s="1"/>
  <c r="H1632" i="1"/>
  <c r="I1632" i="1" s="1"/>
  <c r="H1631" i="1"/>
  <c r="I1631" i="1" s="1"/>
  <c r="H1630" i="1"/>
  <c r="I1630" i="1" s="1"/>
  <c r="H1629" i="1"/>
  <c r="I1629" i="1" s="1"/>
  <c r="H1628" i="1"/>
  <c r="I1628" i="1" s="1"/>
  <c r="H1627" i="1"/>
  <c r="I1627" i="1" s="1"/>
  <c r="H1626" i="1"/>
  <c r="I1626" i="1" s="1"/>
  <c r="H1625" i="1"/>
  <c r="I1625" i="1" s="1"/>
  <c r="H1624" i="1"/>
  <c r="I1624" i="1" s="1"/>
  <c r="H1623" i="1"/>
  <c r="I1623" i="1" s="1"/>
  <c r="H1622" i="1"/>
  <c r="I1622" i="1" s="1"/>
  <c r="H1621" i="1"/>
  <c r="I1621" i="1" s="1"/>
  <c r="H1620" i="1"/>
  <c r="I1620" i="1" s="1"/>
  <c r="H1619" i="1"/>
  <c r="I1619" i="1" s="1"/>
  <c r="H1618" i="1"/>
  <c r="I1618" i="1" s="1"/>
  <c r="H1617" i="1"/>
  <c r="I1617" i="1" s="1"/>
  <c r="H1616" i="1"/>
  <c r="I1616" i="1" s="1"/>
  <c r="H1615" i="1"/>
  <c r="I1615" i="1" s="1"/>
  <c r="H1614" i="1"/>
  <c r="I1614" i="1" s="1"/>
  <c r="H1613" i="1"/>
  <c r="I1613" i="1" s="1"/>
  <c r="H1612" i="1"/>
  <c r="I1612" i="1" s="1"/>
  <c r="H1611" i="1"/>
  <c r="I1611" i="1" s="1"/>
  <c r="H1610" i="1"/>
  <c r="I1610" i="1" s="1"/>
  <c r="H1609" i="1"/>
  <c r="I1609" i="1" s="1"/>
  <c r="H1608" i="1"/>
  <c r="I1608" i="1" s="1"/>
  <c r="H1607" i="1"/>
  <c r="I1607" i="1" s="1"/>
  <c r="H1606" i="1"/>
  <c r="I1606" i="1" s="1"/>
  <c r="H1605" i="1"/>
  <c r="I1605" i="1" s="1"/>
  <c r="H1604" i="1"/>
  <c r="I1604" i="1" s="1"/>
  <c r="H1603" i="1"/>
  <c r="I1603" i="1" s="1"/>
  <c r="H1602" i="1"/>
  <c r="I1602" i="1" s="1"/>
  <c r="H1601" i="1"/>
  <c r="I1601" i="1" s="1"/>
  <c r="H1712" i="1" l="1"/>
  <c r="I1712" i="1" s="1"/>
  <c r="I1755" i="1" l="1"/>
  <c r="G1755" i="1"/>
  <c r="F1748" i="1"/>
  <c r="F1755" i="1" s="1"/>
  <c r="E1748" i="1"/>
  <c r="E1755" i="1" s="1"/>
  <c r="H1747" i="1"/>
  <c r="H1755" i="1" l="1"/>
  <c r="G1723" i="1"/>
  <c r="F1723" i="1"/>
  <c r="E1723" i="1"/>
  <c r="H1722" i="1"/>
  <c r="H1723" i="1" s="1"/>
  <c r="I615" i="1"/>
  <c r="H615" i="1"/>
  <c r="G615" i="1"/>
  <c r="F615" i="1"/>
  <c r="E615" i="1"/>
  <c r="I1722" i="1" l="1"/>
  <c r="I1723" i="1" s="1"/>
  <c r="J611" i="1"/>
  <c r="J610" i="1"/>
  <c r="J609" i="1"/>
  <c r="J608" i="1"/>
  <c r="J607" i="1" l="1"/>
  <c r="H619" i="1"/>
  <c r="I619" i="1" s="1"/>
  <c r="H620" i="1"/>
  <c r="I620" i="1" s="1"/>
  <c r="H621" i="1"/>
  <c r="I621" i="1" s="1"/>
  <c r="H622" i="1"/>
  <c r="I622" i="1" s="1"/>
  <c r="H623" i="1"/>
  <c r="I623" i="1" s="1"/>
  <c r="H624" i="1"/>
  <c r="I624" i="1" s="1"/>
  <c r="H625" i="1"/>
  <c r="I625" i="1" s="1"/>
  <c r="H626" i="1"/>
  <c r="I626" i="1" s="1"/>
  <c r="H627" i="1"/>
  <c r="I627" i="1" s="1"/>
  <c r="H628" i="1"/>
  <c r="I628" i="1" s="1"/>
  <c r="H629" i="1"/>
  <c r="I629" i="1" s="1"/>
  <c r="H630" i="1"/>
  <c r="I630" i="1" s="1"/>
  <c r="H631" i="1"/>
  <c r="I631" i="1" s="1"/>
  <c r="H632" i="1"/>
  <c r="I632" i="1" s="1"/>
  <c r="H633" i="1"/>
  <c r="I633" i="1" s="1"/>
  <c r="H634" i="1"/>
  <c r="I634" i="1" s="1"/>
  <c r="H635" i="1"/>
  <c r="I635" i="1" s="1"/>
  <c r="H636" i="1"/>
  <c r="I636" i="1" s="1"/>
  <c r="H637" i="1"/>
  <c r="I637" i="1" s="1"/>
  <c r="H638" i="1"/>
  <c r="I638" i="1" s="1"/>
  <c r="H639" i="1"/>
  <c r="I639" i="1" s="1"/>
  <c r="H640" i="1"/>
  <c r="I640" i="1" s="1"/>
  <c r="H641" i="1"/>
  <c r="I641" i="1" s="1"/>
  <c r="H642" i="1"/>
  <c r="I642" i="1" s="1"/>
  <c r="H643" i="1"/>
  <c r="I643" i="1" s="1"/>
  <c r="H644" i="1"/>
  <c r="I644" i="1" s="1"/>
  <c r="H645" i="1"/>
  <c r="I645" i="1" s="1"/>
  <c r="H646" i="1"/>
  <c r="I646" i="1" s="1"/>
  <c r="H647" i="1"/>
  <c r="I647" i="1" s="1"/>
  <c r="H648" i="1"/>
  <c r="I648" i="1" s="1"/>
  <c r="H649" i="1"/>
  <c r="I649" i="1" s="1"/>
  <c r="H650" i="1"/>
  <c r="I650" i="1" s="1"/>
  <c r="H651" i="1"/>
  <c r="I651" i="1" s="1"/>
  <c r="H652" i="1"/>
  <c r="I652" i="1" s="1"/>
  <c r="H653" i="1"/>
  <c r="I653" i="1" s="1"/>
  <c r="H654" i="1"/>
  <c r="I654" i="1" s="1"/>
  <c r="H655" i="1"/>
  <c r="I655" i="1" s="1"/>
  <c r="H656" i="1"/>
  <c r="I656" i="1" s="1"/>
  <c r="H657" i="1"/>
  <c r="I657" i="1" s="1"/>
  <c r="H658" i="1"/>
  <c r="I658" i="1" s="1"/>
  <c r="H659" i="1"/>
  <c r="I659" i="1" s="1"/>
  <c r="H660" i="1"/>
  <c r="I660" i="1" s="1"/>
  <c r="H661" i="1"/>
  <c r="I661" i="1" s="1"/>
  <c r="H662" i="1"/>
  <c r="I662" i="1" s="1"/>
  <c r="H663" i="1"/>
  <c r="I663" i="1" s="1"/>
  <c r="H664" i="1"/>
  <c r="I664" i="1" s="1"/>
  <c r="H665" i="1"/>
  <c r="I665" i="1" s="1"/>
  <c r="H666" i="1"/>
  <c r="I666" i="1" s="1"/>
  <c r="H417" i="1" l="1"/>
  <c r="F790" i="1" l="1"/>
  <c r="H789" i="1"/>
  <c r="H788" i="1"/>
  <c r="H787" i="1"/>
  <c r="H786" i="1"/>
  <c r="H785" i="1"/>
  <c r="H784" i="1"/>
  <c r="I784" i="1" s="1"/>
  <c r="H783" i="1"/>
  <c r="H782" i="1"/>
  <c r="I782" i="1" s="1"/>
  <c r="H781" i="1"/>
  <c r="H780" i="1"/>
  <c r="H779" i="1"/>
  <c r="H778" i="1"/>
  <c r="H777" i="1"/>
  <c r="H776" i="1"/>
  <c r="I776" i="1" s="1"/>
  <c r="H775" i="1"/>
  <c r="H774" i="1"/>
  <c r="I774" i="1" s="1"/>
  <c r="H773" i="1"/>
  <c r="H772" i="1"/>
  <c r="H771" i="1"/>
  <c r="H770" i="1"/>
  <c r="H769" i="1"/>
  <c r="H768" i="1"/>
  <c r="I768" i="1" s="1"/>
  <c r="H767" i="1"/>
  <c r="H766" i="1"/>
  <c r="I766" i="1" s="1"/>
  <c r="H765" i="1"/>
  <c r="H764" i="1"/>
  <c r="H763" i="1"/>
  <c r="H762" i="1"/>
  <c r="H761" i="1"/>
  <c r="H760" i="1"/>
  <c r="I760" i="1" s="1"/>
  <c r="H759" i="1"/>
  <c r="H758" i="1"/>
  <c r="I758" i="1" s="1"/>
  <c r="H757" i="1"/>
  <c r="H756" i="1"/>
  <c r="I756" i="1" s="1"/>
  <c r="H755" i="1"/>
  <c r="H754" i="1"/>
  <c r="H753" i="1"/>
  <c r="H752" i="1"/>
  <c r="I752" i="1" s="1"/>
  <c r="H751" i="1"/>
  <c r="H750" i="1"/>
  <c r="I750" i="1" s="1"/>
  <c r="H749" i="1"/>
  <c r="H748" i="1"/>
  <c r="H747" i="1"/>
  <c r="H746" i="1"/>
  <c r="H745" i="1"/>
  <c r="H744" i="1"/>
  <c r="I744" i="1" s="1"/>
  <c r="H743" i="1"/>
  <c r="H742" i="1"/>
  <c r="I742" i="1" s="1"/>
  <c r="H741" i="1"/>
  <c r="H740" i="1"/>
  <c r="I740" i="1" s="1"/>
  <c r="H739" i="1"/>
  <c r="H738" i="1"/>
  <c r="H737" i="1"/>
  <c r="H736" i="1"/>
  <c r="I736" i="1" s="1"/>
  <c r="H735" i="1"/>
  <c r="H734" i="1"/>
  <c r="I734" i="1" s="1"/>
  <c r="H733" i="1"/>
  <c r="H732" i="1"/>
  <c r="H731" i="1"/>
  <c r="H730" i="1"/>
  <c r="H729" i="1"/>
  <c r="H728" i="1"/>
  <c r="I728" i="1" s="1"/>
  <c r="H727" i="1"/>
  <c r="H726" i="1"/>
  <c r="I726" i="1" s="1"/>
  <c r="H725" i="1"/>
  <c r="H724" i="1"/>
  <c r="I724" i="1" s="1"/>
  <c r="H723" i="1"/>
  <c r="H722" i="1"/>
  <c r="H721" i="1"/>
  <c r="H720" i="1"/>
  <c r="I720" i="1" s="1"/>
  <c r="H719" i="1"/>
  <c r="H718" i="1"/>
  <c r="I718" i="1" s="1"/>
  <c r="H717" i="1"/>
  <c r="H716" i="1"/>
  <c r="H715" i="1"/>
  <c r="H714" i="1"/>
  <c r="H713" i="1"/>
  <c r="H712" i="1"/>
  <c r="I712" i="1" s="1"/>
  <c r="H711" i="1"/>
  <c r="H710" i="1"/>
  <c r="I710" i="1" s="1"/>
  <c r="H709" i="1"/>
  <c r="H708" i="1"/>
  <c r="I708" i="1" s="1"/>
  <c r="H707" i="1"/>
  <c r="H706" i="1"/>
  <c r="H705" i="1"/>
  <c r="H704" i="1"/>
  <c r="H703" i="1"/>
  <c r="I703" i="1" s="1"/>
  <c r="H702" i="1"/>
  <c r="I702" i="1" s="1"/>
  <c r="H701" i="1"/>
  <c r="H700" i="1"/>
  <c r="H699" i="1"/>
  <c r="I699" i="1" s="1"/>
  <c r="H698" i="1"/>
  <c r="I698" i="1" s="1"/>
  <c r="H697" i="1"/>
  <c r="H696" i="1"/>
  <c r="H695" i="1"/>
  <c r="I695" i="1" s="1"/>
  <c r="H694" i="1"/>
  <c r="I694" i="1" s="1"/>
  <c r="H693" i="1"/>
  <c r="H692" i="1"/>
  <c r="H691" i="1"/>
  <c r="I691" i="1" s="1"/>
  <c r="H690" i="1"/>
  <c r="I690" i="1" s="1"/>
  <c r="H689" i="1"/>
  <c r="H688" i="1"/>
  <c r="H687" i="1"/>
  <c r="I687" i="1" s="1"/>
  <c r="H686" i="1"/>
  <c r="I686" i="1" s="1"/>
  <c r="H685" i="1"/>
  <c r="H684" i="1"/>
  <c r="H683" i="1"/>
  <c r="I683" i="1" s="1"/>
  <c r="H682" i="1"/>
  <c r="I682" i="1" s="1"/>
  <c r="H681" i="1"/>
  <c r="H680" i="1"/>
  <c r="H679" i="1"/>
  <c r="I679" i="1" s="1"/>
  <c r="H678" i="1"/>
  <c r="I678" i="1" s="1"/>
  <c r="H677" i="1"/>
  <c r="H676" i="1"/>
  <c r="H675" i="1"/>
  <c r="I675" i="1" s="1"/>
  <c r="H674" i="1"/>
  <c r="I674" i="1" s="1"/>
  <c r="H673" i="1"/>
  <c r="H672" i="1"/>
  <c r="H671" i="1"/>
  <c r="I671" i="1" s="1"/>
  <c r="H670" i="1"/>
  <c r="I670" i="1" s="1"/>
  <c r="H669" i="1"/>
  <c r="H668" i="1"/>
  <c r="H667" i="1"/>
  <c r="I667" i="1" s="1"/>
  <c r="J662" i="1"/>
  <c r="K660" i="1"/>
  <c r="J659" i="1"/>
  <c r="J658" i="1"/>
  <c r="K656" i="1"/>
  <c r="J655" i="1"/>
  <c r="J654" i="1"/>
  <c r="K652" i="1"/>
  <c r="J651" i="1"/>
  <c r="J650" i="1"/>
  <c r="J648" i="1"/>
  <c r="K647" i="1"/>
  <c r="J646" i="1"/>
  <c r="K644" i="1"/>
  <c r="J643" i="1"/>
  <c r="J642" i="1"/>
  <c r="K640" i="1"/>
  <c r="K639" i="1"/>
  <c r="J638" i="1"/>
  <c r="J636" i="1"/>
  <c r="J635" i="1"/>
  <c r="J634" i="1"/>
  <c r="K632" i="1"/>
  <c r="K631" i="1"/>
  <c r="J630" i="1"/>
  <c r="J628" i="1"/>
  <c r="J627" i="1"/>
  <c r="J626" i="1"/>
  <c r="K624" i="1"/>
  <c r="J623" i="1"/>
  <c r="J622" i="1"/>
  <c r="K620" i="1"/>
  <c r="J619" i="1"/>
  <c r="I595" i="1"/>
  <c r="H595" i="1"/>
  <c r="K699" i="1" l="1"/>
  <c r="J702" i="1"/>
  <c r="K641" i="1"/>
  <c r="K702" i="1"/>
  <c r="J682" i="1"/>
  <c r="K638" i="1"/>
  <c r="J641" i="1"/>
  <c r="K645" i="1"/>
  <c r="K670" i="1"/>
  <c r="K679" i="1"/>
  <c r="K642" i="1"/>
  <c r="J645" i="1"/>
  <c r="K667" i="1"/>
  <c r="J670" i="1"/>
  <c r="K682" i="1"/>
  <c r="K626" i="1"/>
  <c r="J661" i="1"/>
  <c r="K695" i="1"/>
  <c r="K622" i="1"/>
  <c r="J625" i="1"/>
  <c r="K629" i="1"/>
  <c r="K654" i="1"/>
  <c r="J657" i="1"/>
  <c r="K661" i="1"/>
  <c r="K666" i="1"/>
  <c r="K683" i="1"/>
  <c r="J686" i="1"/>
  <c r="K698" i="1"/>
  <c r="J629" i="1"/>
  <c r="K658" i="1"/>
  <c r="K663" i="1"/>
  <c r="J666" i="1"/>
  <c r="J698" i="1"/>
  <c r="K625" i="1"/>
  <c r="K657" i="1"/>
  <c r="K686" i="1"/>
  <c r="K675" i="1"/>
  <c r="J694" i="1"/>
  <c r="K633" i="1"/>
  <c r="K649" i="1"/>
  <c r="K674" i="1"/>
  <c r="K690" i="1"/>
  <c r="J621" i="1"/>
  <c r="K634" i="1"/>
  <c r="J637" i="1"/>
  <c r="K650" i="1"/>
  <c r="J653" i="1"/>
  <c r="J678" i="1"/>
  <c r="K691" i="1"/>
  <c r="K621" i="1"/>
  <c r="K630" i="1"/>
  <c r="J633" i="1"/>
  <c r="K637" i="1"/>
  <c r="K646" i="1"/>
  <c r="J649" i="1"/>
  <c r="K653" i="1"/>
  <c r="K662" i="1"/>
  <c r="K671" i="1"/>
  <c r="J674" i="1"/>
  <c r="K678" i="1"/>
  <c r="K687" i="1"/>
  <c r="J690" i="1"/>
  <c r="K694" i="1"/>
  <c r="K703" i="1"/>
  <c r="J665" i="1"/>
  <c r="I673" i="1"/>
  <c r="K673" i="1" s="1"/>
  <c r="I677" i="1"/>
  <c r="K677" i="1" s="1"/>
  <c r="I681" i="1"/>
  <c r="J681" i="1" s="1"/>
  <c r="I685" i="1"/>
  <c r="K685" i="1" s="1"/>
  <c r="I689" i="1"/>
  <c r="K689" i="1" s="1"/>
  <c r="I697" i="1"/>
  <c r="J697" i="1" s="1"/>
  <c r="I705" i="1"/>
  <c r="K705" i="1" s="1"/>
  <c r="I711" i="1"/>
  <c r="K711" i="1" s="1"/>
  <c r="I721" i="1"/>
  <c r="K721" i="1" s="1"/>
  <c r="I727" i="1"/>
  <c r="J727" i="1" s="1"/>
  <c r="I737" i="1"/>
  <c r="J737" i="1" s="1"/>
  <c r="I743" i="1"/>
  <c r="K743" i="1" s="1"/>
  <c r="I780" i="1"/>
  <c r="K780" i="1" s="1"/>
  <c r="J620" i="1"/>
  <c r="J624" i="1"/>
  <c r="J632" i="1"/>
  <c r="J644" i="1"/>
  <c r="J652" i="1"/>
  <c r="J656" i="1"/>
  <c r="J660" i="1"/>
  <c r="I706" i="1"/>
  <c r="J706" i="1" s="1"/>
  <c r="I722" i="1"/>
  <c r="K722" i="1" s="1"/>
  <c r="I738" i="1"/>
  <c r="K738" i="1" s="1"/>
  <c r="I754" i="1"/>
  <c r="J754" i="1" s="1"/>
  <c r="I788" i="1"/>
  <c r="J788" i="1" s="1"/>
  <c r="K628" i="1"/>
  <c r="J631" i="1"/>
  <c r="K636" i="1"/>
  <c r="J639" i="1"/>
  <c r="J647" i="1"/>
  <c r="K648" i="1"/>
  <c r="I713" i="1"/>
  <c r="K713" i="1" s="1"/>
  <c r="I716" i="1"/>
  <c r="K716" i="1" s="1"/>
  <c r="I729" i="1"/>
  <c r="K729" i="1" s="1"/>
  <c r="I732" i="1"/>
  <c r="K732" i="1" s="1"/>
  <c r="K619" i="1"/>
  <c r="K623" i="1"/>
  <c r="K627" i="1"/>
  <c r="K635" i="1"/>
  <c r="K643" i="1"/>
  <c r="K651" i="1"/>
  <c r="K655" i="1"/>
  <c r="K659" i="1"/>
  <c r="J664" i="1"/>
  <c r="I668" i="1"/>
  <c r="J668" i="1" s="1"/>
  <c r="I672" i="1"/>
  <c r="K672" i="1" s="1"/>
  <c r="I676" i="1"/>
  <c r="K676" i="1" s="1"/>
  <c r="I680" i="1"/>
  <c r="J680" i="1" s="1"/>
  <c r="I684" i="1"/>
  <c r="J684" i="1" s="1"/>
  <c r="I688" i="1"/>
  <c r="K688" i="1" s="1"/>
  <c r="I692" i="1"/>
  <c r="J692" i="1" s="1"/>
  <c r="I696" i="1"/>
  <c r="K696" i="1" s="1"/>
  <c r="I700" i="1"/>
  <c r="K700" i="1" s="1"/>
  <c r="I704" i="1"/>
  <c r="K704" i="1" s="1"/>
  <c r="K708" i="1"/>
  <c r="J708" i="1"/>
  <c r="I714" i="1"/>
  <c r="J714" i="1" s="1"/>
  <c r="K724" i="1"/>
  <c r="J724" i="1"/>
  <c r="I730" i="1"/>
  <c r="K730" i="1" s="1"/>
  <c r="K740" i="1"/>
  <c r="J740" i="1"/>
  <c r="I746" i="1"/>
  <c r="J746" i="1" s="1"/>
  <c r="K756" i="1"/>
  <c r="J756" i="1"/>
  <c r="I762" i="1"/>
  <c r="K762" i="1" s="1"/>
  <c r="I772" i="1"/>
  <c r="J772" i="1" s="1"/>
  <c r="I786" i="1"/>
  <c r="K786" i="1" s="1"/>
  <c r="I669" i="1"/>
  <c r="K669" i="1" s="1"/>
  <c r="I693" i="1"/>
  <c r="J693" i="1" s="1"/>
  <c r="I701" i="1"/>
  <c r="K701" i="1" s="1"/>
  <c r="J640" i="1"/>
  <c r="I719" i="1"/>
  <c r="K719" i="1" s="1"/>
  <c r="I735" i="1"/>
  <c r="J735" i="1" s="1"/>
  <c r="I748" i="1"/>
  <c r="K748" i="1" s="1"/>
  <c r="I764" i="1"/>
  <c r="J764" i="1" s="1"/>
  <c r="J663" i="1"/>
  <c r="J667" i="1"/>
  <c r="J671" i="1"/>
  <c r="J675" i="1"/>
  <c r="J679" i="1"/>
  <c r="J683" i="1"/>
  <c r="J687" i="1"/>
  <c r="J691" i="1"/>
  <c r="J695" i="1"/>
  <c r="J699" i="1"/>
  <c r="J703" i="1"/>
  <c r="I707" i="1"/>
  <c r="J707" i="1" s="1"/>
  <c r="K710" i="1"/>
  <c r="J710" i="1"/>
  <c r="I715" i="1"/>
  <c r="K715" i="1" s="1"/>
  <c r="K718" i="1"/>
  <c r="J718" i="1"/>
  <c r="I723" i="1"/>
  <c r="K723" i="1" s="1"/>
  <c r="K726" i="1"/>
  <c r="J726" i="1"/>
  <c r="I731" i="1"/>
  <c r="K731" i="1" s="1"/>
  <c r="K734" i="1"/>
  <c r="J734" i="1"/>
  <c r="I739" i="1"/>
  <c r="J739" i="1" s="1"/>
  <c r="K742" i="1"/>
  <c r="J742" i="1"/>
  <c r="K750" i="1"/>
  <c r="J750" i="1"/>
  <c r="K758" i="1"/>
  <c r="J758" i="1"/>
  <c r="K766" i="1"/>
  <c r="J766" i="1"/>
  <c r="K774" i="1"/>
  <c r="J774" i="1"/>
  <c r="K782" i="1"/>
  <c r="J782" i="1"/>
  <c r="I709" i="1"/>
  <c r="J709" i="1" s="1"/>
  <c r="K712" i="1"/>
  <c r="J712" i="1"/>
  <c r="I717" i="1"/>
  <c r="J717" i="1" s="1"/>
  <c r="K720" i="1"/>
  <c r="J720" i="1"/>
  <c r="I725" i="1"/>
  <c r="K725" i="1" s="1"/>
  <c r="K728" i="1"/>
  <c r="J728" i="1"/>
  <c r="I733" i="1"/>
  <c r="K733" i="1" s="1"/>
  <c r="K736" i="1"/>
  <c r="J736" i="1"/>
  <c r="I741" i="1"/>
  <c r="K741" i="1" s="1"/>
  <c r="K744" i="1"/>
  <c r="J744" i="1"/>
  <c r="K752" i="1"/>
  <c r="J752" i="1"/>
  <c r="K760" i="1"/>
  <c r="J760" i="1"/>
  <c r="K768" i="1"/>
  <c r="J768" i="1"/>
  <c r="I770" i="1"/>
  <c r="K770" i="1" s="1"/>
  <c r="K776" i="1"/>
  <c r="J776" i="1"/>
  <c r="I778" i="1"/>
  <c r="J778" i="1" s="1"/>
  <c r="K784" i="1"/>
  <c r="J784" i="1"/>
  <c r="I745" i="1"/>
  <c r="J745" i="1" s="1"/>
  <c r="I747" i="1"/>
  <c r="K747" i="1" s="1"/>
  <c r="I749" i="1"/>
  <c r="K749" i="1" s="1"/>
  <c r="I751" i="1"/>
  <c r="K751" i="1" s="1"/>
  <c r="I753" i="1"/>
  <c r="J753" i="1" s="1"/>
  <c r="I755" i="1"/>
  <c r="J755" i="1" s="1"/>
  <c r="I757" i="1"/>
  <c r="J757" i="1" s="1"/>
  <c r="I759" i="1"/>
  <c r="J759" i="1" s="1"/>
  <c r="I761" i="1"/>
  <c r="J761" i="1" s="1"/>
  <c r="I763" i="1"/>
  <c r="J763" i="1" s="1"/>
  <c r="I765" i="1"/>
  <c r="J765" i="1" s="1"/>
  <c r="I767" i="1"/>
  <c r="K767" i="1" s="1"/>
  <c r="I769" i="1"/>
  <c r="J769" i="1" s="1"/>
  <c r="I771" i="1"/>
  <c r="J771" i="1" s="1"/>
  <c r="I773" i="1"/>
  <c r="K773" i="1" s="1"/>
  <c r="I775" i="1"/>
  <c r="J775" i="1" s="1"/>
  <c r="I777" i="1"/>
  <c r="J777" i="1" s="1"/>
  <c r="I779" i="1"/>
  <c r="K779" i="1" s="1"/>
  <c r="I781" i="1"/>
  <c r="K781" i="1" s="1"/>
  <c r="I783" i="1"/>
  <c r="K783" i="1" s="1"/>
  <c r="I785" i="1"/>
  <c r="J785" i="1" s="1"/>
  <c r="I787" i="1"/>
  <c r="K787" i="1" s="1"/>
  <c r="I789" i="1"/>
  <c r="K789" i="1" s="1"/>
  <c r="E304" i="1"/>
  <c r="F304" i="1"/>
  <c r="H250" i="1"/>
  <c r="H251" i="1"/>
  <c r="H252" i="1"/>
  <c r="H253" i="1"/>
  <c r="H254" i="1"/>
  <c r="I254" i="1" s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4" i="1"/>
  <c r="I284" i="1" s="1"/>
  <c r="H285" i="1"/>
  <c r="H286" i="1"/>
  <c r="H287" i="1"/>
  <c r="I287" i="1" s="1"/>
  <c r="H288" i="1"/>
  <c r="I288" i="1" s="1"/>
  <c r="H289" i="1"/>
  <c r="I289" i="1" s="1"/>
  <c r="H290" i="1"/>
  <c r="I290" i="1" s="1"/>
  <c r="H291" i="1"/>
  <c r="I291" i="1" s="1"/>
  <c r="H293" i="1"/>
  <c r="I293" i="1" s="1"/>
  <c r="H294" i="1"/>
  <c r="I294" i="1" s="1"/>
  <c r="H295" i="1"/>
  <c r="H297" i="1"/>
  <c r="I297" i="1" s="1"/>
  <c r="H298" i="1"/>
  <c r="H300" i="1"/>
  <c r="H301" i="1"/>
  <c r="H303" i="1"/>
  <c r="H249" i="1"/>
  <c r="I285" i="1"/>
  <c r="I286" i="1"/>
  <c r="K664" i="1" l="1"/>
  <c r="K665" i="1"/>
  <c r="J696" i="1"/>
  <c r="K697" i="1"/>
  <c r="J689" i="1"/>
  <c r="J704" i="1"/>
  <c r="J677" i="1"/>
  <c r="J672" i="1"/>
  <c r="J685" i="1"/>
  <c r="K692" i="1"/>
  <c r="K727" i="1"/>
  <c r="J705" i="1"/>
  <c r="K739" i="1"/>
  <c r="J731" i="1"/>
  <c r="K775" i="1"/>
  <c r="J751" i="1"/>
  <c r="J741" i="1"/>
  <c r="K778" i="1"/>
  <c r="K735" i="1"/>
  <c r="J762" i="1"/>
  <c r="J767" i="1"/>
  <c r="J673" i="1"/>
  <c r="K737" i="1"/>
  <c r="K761" i="1"/>
  <c r="K693" i="1"/>
  <c r="J676" i="1"/>
  <c r="K754" i="1"/>
  <c r="K706" i="1"/>
  <c r="K681" i="1"/>
  <c r="J783" i="1"/>
  <c r="K759" i="1"/>
  <c r="K777" i="1"/>
  <c r="K745" i="1"/>
  <c r="K709" i="1"/>
  <c r="K680" i="1"/>
  <c r="K785" i="1"/>
  <c r="K753" i="1"/>
  <c r="K707" i="1"/>
  <c r="K714" i="1"/>
  <c r="J688" i="1"/>
  <c r="K769" i="1"/>
  <c r="K717" i="1"/>
  <c r="K788" i="1"/>
  <c r="K765" i="1"/>
  <c r="K757" i="1"/>
  <c r="J716" i="1"/>
  <c r="J787" i="1"/>
  <c r="J779" i="1"/>
  <c r="J747" i="1"/>
  <c r="J733" i="1"/>
  <c r="J723" i="1"/>
  <c r="J738" i="1"/>
  <c r="J743" i="1"/>
  <c r="J711" i="1"/>
  <c r="J701" i="1"/>
  <c r="K771" i="1"/>
  <c r="K763" i="1"/>
  <c r="K755" i="1"/>
  <c r="J725" i="1"/>
  <c r="J715" i="1"/>
  <c r="J770" i="1"/>
  <c r="J719" i="1"/>
  <c r="J786" i="1"/>
  <c r="K772" i="1"/>
  <c r="K746" i="1"/>
  <c r="J730" i="1"/>
  <c r="K684" i="1"/>
  <c r="K668" i="1"/>
  <c r="J729" i="1"/>
  <c r="J713" i="1"/>
  <c r="K764" i="1"/>
  <c r="J748" i="1"/>
  <c r="J722" i="1"/>
  <c r="J780" i="1"/>
  <c r="J721" i="1"/>
  <c r="J669" i="1"/>
  <c r="J789" i="1"/>
  <c r="J781" i="1"/>
  <c r="J773" i="1"/>
  <c r="J749" i="1"/>
  <c r="J700" i="1"/>
  <c r="J732" i="1"/>
  <c r="H304" i="1"/>
  <c r="I304" i="1"/>
  <c r="H151" i="1" l="1"/>
  <c r="H12" i="1"/>
  <c r="I467" i="1"/>
  <c r="H424" i="1"/>
  <c r="F1719" i="1"/>
  <c r="G1719" i="1"/>
  <c r="I1719" i="1"/>
  <c r="E1719" i="1"/>
  <c r="G1597" i="1"/>
  <c r="F1597" i="1"/>
  <c r="I1597" i="1"/>
  <c r="H1597" i="1"/>
  <c r="K1595" i="1"/>
  <c r="K1594" i="1"/>
  <c r="K1593" i="1"/>
  <c r="K1592" i="1"/>
  <c r="K1591" i="1"/>
  <c r="K1590" i="1"/>
  <c r="K1589" i="1"/>
  <c r="K1588" i="1"/>
  <c r="F1585" i="1"/>
  <c r="G1585" i="1"/>
  <c r="I1585" i="1"/>
  <c r="H1579" i="1"/>
  <c r="H1580" i="1"/>
  <c r="H1581" i="1"/>
  <c r="H1582" i="1"/>
  <c r="H1583" i="1"/>
  <c r="E914" i="1"/>
  <c r="F914" i="1"/>
  <c r="G914" i="1"/>
  <c r="I914" i="1"/>
  <c r="I790" i="1"/>
  <c r="G790" i="1"/>
  <c r="E790" i="1"/>
  <c r="H1585" i="1" l="1"/>
  <c r="H790" i="1"/>
  <c r="H914" i="1" l="1"/>
  <c r="F603" i="1"/>
  <c r="G603" i="1"/>
  <c r="E603" i="1"/>
  <c r="G498" i="1"/>
  <c r="F498" i="1"/>
  <c r="E498" i="1"/>
  <c r="H497" i="1"/>
  <c r="I497" i="1" s="1"/>
  <c r="H496" i="1"/>
  <c r="I496" i="1" s="1"/>
  <c r="H495" i="1"/>
  <c r="I495" i="1" s="1"/>
  <c r="H494" i="1"/>
  <c r="I494" i="1" s="1"/>
  <c r="H490" i="1"/>
  <c r="I490" i="1" s="1"/>
  <c r="H489" i="1"/>
  <c r="I489" i="1" s="1"/>
  <c r="H488" i="1"/>
  <c r="I488" i="1" s="1"/>
  <c r="H487" i="1"/>
  <c r="I487" i="1" s="1"/>
  <c r="H603" i="1" l="1"/>
  <c r="H498" i="1"/>
  <c r="I498" i="1"/>
  <c r="G484" i="1" l="1"/>
  <c r="E484" i="1"/>
  <c r="H482" i="1"/>
  <c r="I482" i="1" s="1"/>
  <c r="H481" i="1"/>
  <c r="I481" i="1" s="1"/>
  <c r="H480" i="1"/>
  <c r="I480" i="1" s="1"/>
  <c r="H479" i="1"/>
  <c r="I479" i="1" s="1"/>
  <c r="H478" i="1"/>
  <c r="I478" i="1" s="1"/>
  <c r="H477" i="1"/>
  <c r="I477" i="1" s="1"/>
  <c r="H476" i="1"/>
  <c r="I476" i="1" s="1"/>
  <c r="H475" i="1"/>
  <c r="I475" i="1" s="1"/>
  <c r="H474" i="1"/>
  <c r="I474" i="1" s="1"/>
  <c r="H473" i="1"/>
  <c r="I473" i="1" s="1"/>
  <c r="H472" i="1"/>
  <c r="I472" i="1" s="1"/>
  <c r="H471" i="1"/>
  <c r="I471" i="1" s="1"/>
  <c r="F484" i="1"/>
  <c r="I484" i="1" l="1"/>
  <c r="H484" i="1" l="1"/>
  <c r="F467" i="1"/>
  <c r="G467" i="1"/>
  <c r="E467" i="1"/>
  <c r="K466" i="1"/>
  <c r="H465" i="1"/>
  <c r="K465" i="1" s="1"/>
  <c r="K464" i="1"/>
  <c r="H463" i="1"/>
  <c r="K462" i="1"/>
  <c r="H461" i="1"/>
  <c r="K460" i="1"/>
  <c r="H459" i="1"/>
  <c r="K458" i="1"/>
  <c r="H457" i="1"/>
  <c r="K456" i="1"/>
  <c r="K453" i="1"/>
  <c r="H452" i="1"/>
  <c r="K451" i="1"/>
  <c r="H450" i="1"/>
  <c r="K450" i="1" s="1"/>
  <c r="H449" i="1"/>
  <c r="H448" i="1"/>
  <c r="K447" i="1"/>
  <c r="H446" i="1"/>
  <c r="H445" i="1"/>
  <c r="K444" i="1"/>
  <c r="H443" i="1"/>
  <c r="K442" i="1"/>
  <c r="H441" i="1"/>
  <c r="K440" i="1"/>
  <c r="H439" i="1"/>
  <c r="K438" i="1"/>
  <c r="H437" i="1"/>
  <c r="K436" i="1"/>
  <c r="H435" i="1"/>
  <c r="K434" i="1"/>
  <c r="H433" i="1"/>
  <c r="K433" i="1" s="1"/>
  <c r="H432" i="1"/>
  <c r="H431" i="1"/>
  <c r="K431" i="1" s="1"/>
  <c r="H430" i="1"/>
  <c r="H428" i="1"/>
  <c r="K428" i="1" s="1"/>
  <c r="H427" i="1"/>
  <c r="H426" i="1"/>
  <c r="K426" i="1" s="1"/>
  <c r="H425" i="1"/>
  <c r="H423" i="1"/>
  <c r="K423" i="1" s="1"/>
  <c r="H422" i="1"/>
  <c r="H421" i="1"/>
  <c r="K421" i="1" s="1"/>
  <c r="H420" i="1"/>
  <c r="E417" i="1"/>
  <c r="F417" i="1"/>
  <c r="G417" i="1"/>
  <c r="I417" i="1"/>
  <c r="I335" i="1"/>
  <c r="H335" i="1"/>
  <c r="G335" i="1"/>
  <c r="F335" i="1"/>
  <c r="E335" i="1"/>
  <c r="K334" i="1"/>
  <c r="K333" i="1"/>
  <c r="K332" i="1"/>
  <c r="K331" i="1"/>
  <c r="K330" i="1"/>
  <c r="K329" i="1"/>
  <c r="K328" i="1"/>
  <c r="E32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06" i="1"/>
  <c r="G304" i="1"/>
  <c r="H15" i="1"/>
  <c r="H245" i="1" s="1"/>
  <c r="F242" i="1"/>
  <c r="E160" i="1"/>
  <c r="G142" i="1"/>
  <c r="G134" i="1"/>
  <c r="E134" i="1"/>
  <c r="G75" i="1"/>
  <c r="F75" i="1"/>
  <c r="G51" i="1"/>
  <c r="F51" i="1"/>
  <c r="E51" i="1"/>
  <c r="G17" i="1"/>
  <c r="H467" i="1" l="1"/>
  <c r="K449" i="1"/>
  <c r="K422" i="1"/>
  <c r="K427" i="1"/>
  <c r="K420" i="1"/>
  <c r="K425" i="1"/>
  <c r="K432" i="1"/>
  <c r="K446" i="1"/>
  <c r="I15" i="1"/>
  <c r="F245" i="1" l="1"/>
  <c r="G245" i="1"/>
  <c r="E245" i="1"/>
  <c r="I23" i="1"/>
  <c r="I26" i="1"/>
  <c r="I168" i="1"/>
  <c r="I176" i="1"/>
  <c r="I126" i="1"/>
  <c r="I125" i="1"/>
  <c r="I158" i="1"/>
  <c r="I174" i="1"/>
  <c r="I177" i="1"/>
  <c r="I165" i="1"/>
  <c r="I160" i="1"/>
  <c r="I77" i="1"/>
  <c r="I179" i="1"/>
  <c r="I155" i="1"/>
  <c r="I154" i="1"/>
  <c r="I130" i="1"/>
  <c r="I178" i="1"/>
  <c r="I180" i="1"/>
  <c r="I152" i="1"/>
  <c r="I76" i="1"/>
  <c r="I137" i="1"/>
  <c r="I136" i="1"/>
  <c r="I133" i="1"/>
  <c r="I164" i="1"/>
  <c r="I163" i="1"/>
  <c r="I13" i="1"/>
  <c r="I159" i="1"/>
  <c r="I171" i="1"/>
  <c r="I153" i="1"/>
  <c r="I75" i="1"/>
  <c r="I170" i="1"/>
  <c r="I172" i="1"/>
  <c r="I51" i="1"/>
  <c r="I140" i="1"/>
  <c r="I244" i="1"/>
  <c r="I143" i="1"/>
  <c r="I146" i="1"/>
  <c r="I148" i="1"/>
  <c r="I144" i="1"/>
  <c r="I147" i="1"/>
  <c r="I145" i="1"/>
  <c r="I43" i="1"/>
  <c r="I41" i="1"/>
  <c r="I18" i="1"/>
  <c r="I25" i="1"/>
  <c r="I16" i="1"/>
  <c r="I42" i="1"/>
  <c r="I40" i="1"/>
  <c r="I19" i="1"/>
  <c r="I30" i="1"/>
  <c r="I55" i="1"/>
  <c r="I141" i="1"/>
  <c r="I49" i="1"/>
  <c r="I175" i="1"/>
  <c r="I173" i="1"/>
  <c r="I161" i="1"/>
  <c r="I46" i="1"/>
  <c r="I131" i="1"/>
  <c r="I167" i="1"/>
  <c r="I151" i="1"/>
  <c r="I169" i="1"/>
  <c r="I47" i="1"/>
  <c r="I54" i="1"/>
  <c r="I156" i="1"/>
  <c r="I73" i="1"/>
  <c r="I162" i="1"/>
  <c r="I39" i="1"/>
  <c r="I17" i="1"/>
  <c r="I191" i="1"/>
  <c r="I207" i="1"/>
  <c r="I203" i="1"/>
  <c r="I202" i="1"/>
  <c r="I206" i="1"/>
  <c r="I205" i="1"/>
  <c r="I204" i="1"/>
  <c r="I190" i="1"/>
  <c r="I187" i="1"/>
  <c r="I188" i="1"/>
  <c r="I189" i="1"/>
  <c r="I186" i="1"/>
  <c r="I201" i="1"/>
  <c r="I183" i="1"/>
  <c r="I184" i="1"/>
  <c r="I185" i="1"/>
  <c r="I192" i="1"/>
  <c r="I193" i="1"/>
  <c r="I194" i="1"/>
  <c r="I195" i="1"/>
  <c r="I196" i="1"/>
  <c r="I197" i="1"/>
  <c r="I211" i="1"/>
  <c r="I219" i="1"/>
  <c r="I199" i="1"/>
  <c r="I229" i="1"/>
  <c r="I234" i="1"/>
  <c r="I239" i="1"/>
  <c r="I198" i="1"/>
  <c r="I217" i="1"/>
  <c r="I226" i="1"/>
  <c r="I228" i="1"/>
  <c r="I221" i="1"/>
  <c r="I215" i="1"/>
  <c r="I222" i="1"/>
  <c r="I214" i="1"/>
  <c r="I232" i="1"/>
  <c r="I209" i="1"/>
  <c r="I210" i="1"/>
  <c r="I220" i="1"/>
  <c r="I223" i="1"/>
  <c r="I213" i="1"/>
  <c r="I236" i="1"/>
  <c r="I218" i="1"/>
  <c r="I224" i="1"/>
  <c r="I238" i="1"/>
  <c r="I225" i="1"/>
  <c r="I31" i="1"/>
  <c r="I53" i="1"/>
  <c r="I56" i="1"/>
  <c r="I45" i="1"/>
  <c r="I241" i="1"/>
  <c r="I242" i="1"/>
  <c r="I243" i="1"/>
  <c r="I138" i="1"/>
  <c r="I240" i="1"/>
  <c r="I70" i="1"/>
  <c r="I98" i="1"/>
  <c r="I65" i="1"/>
  <c r="I63" i="1"/>
  <c r="I79" i="1"/>
  <c r="I67" i="1"/>
  <c r="I95" i="1"/>
  <c r="I94" i="1"/>
  <c r="I82" i="1"/>
  <c r="I93" i="1"/>
  <c r="I99" i="1"/>
  <c r="I117" i="1"/>
  <c r="I48" i="1"/>
  <c r="I88" i="1"/>
  <c r="I112" i="1"/>
  <c r="I102" i="1"/>
  <c r="I85" i="1"/>
  <c r="I81" i="1"/>
  <c r="I109" i="1"/>
  <c r="I108" i="1"/>
  <c r="I104" i="1"/>
  <c r="I97" i="1"/>
  <c r="I103" i="1"/>
  <c r="I59" i="1"/>
  <c r="I100" i="1"/>
  <c r="I96" i="1"/>
  <c r="I119" i="1"/>
  <c r="I92" i="1"/>
  <c r="I90" i="1"/>
  <c r="I107" i="1"/>
  <c r="I71" i="1"/>
  <c r="I106" i="1"/>
  <c r="I60" i="1"/>
  <c r="I116" i="1"/>
  <c r="I84" i="1"/>
  <c r="I118" i="1"/>
  <c r="I111" i="1"/>
  <c r="I121" i="1"/>
  <c r="I89" i="1"/>
  <c r="I72" i="1"/>
  <c r="I69" i="1"/>
  <c r="I68" i="1"/>
  <c r="I182" i="1"/>
  <c r="I114" i="1"/>
  <c r="I105" i="1"/>
  <c r="I110" i="1"/>
  <c r="I64" i="1"/>
  <c r="I115" i="1"/>
  <c r="I62" i="1"/>
  <c r="I113" i="1"/>
  <c r="I83" i="1"/>
  <c r="I91" i="1"/>
  <c r="I57" i="1"/>
  <c r="I61" i="1"/>
  <c r="I58" i="1"/>
  <c r="I87" i="1"/>
  <c r="I66" i="1"/>
  <c r="I80" i="1"/>
  <c r="I74" i="1"/>
  <c r="I36" i="1"/>
  <c r="I129" i="1"/>
  <c r="I150" i="1"/>
  <c r="I20" i="1"/>
  <c r="I124" i="1"/>
  <c r="I28" i="1"/>
  <c r="I29" i="1"/>
  <c r="I78" i="1"/>
  <c r="I120" i="1"/>
  <c r="I86" i="1"/>
  <c r="I101" i="1"/>
  <c r="I128" i="1"/>
  <c r="I34" i="1"/>
  <c r="I37" i="1"/>
  <c r="I35" i="1"/>
  <c r="I44" i="1"/>
  <c r="I38" i="1"/>
  <c r="I235" i="1"/>
  <c r="I200" i="1"/>
  <c r="I208" i="1"/>
  <c r="I237" i="1"/>
  <c r="I230" i="1"/>
  <c r="I216" i="1"/>
  <c r="I212" i="1"/>
  <c r="I233" i="1"/>
  <c r="I227" i="1"/>
  <c r="I231" i="1"/>
  <c r="I142" i="1"/>
  <c r="I127" i="1"/>
  <c r="I50" i="1"/>
  <c r="I132" i="1"/>
  <c r="I27" i="1"/>
  <c r="I22" i="1"/>
  <c r="I181" i="1"/>
  <c r="I21" i="1"/>
  <c r="I149" i="1"/>
  <c r="I122" i="1"/>
  <c r="I123" i="1"/>
  <c r="I52" i="1"/>
  <c r="I157" i="1"/>
  <c r="I166" i="1"/>
  <c r="I134" i="1"/>
  <c r="I135" i="1"/>
  <c r="I11" i="1"/>
  <c r="I33" i="1"/>
  <c r="I32" i="1"/>
  <c r="I139" i="1"/>
  <c r="I12" i="1"/>
  <c r="I24" i="1"/>
  <c r="I14" i="1"/>
  <c r="F326" i="1"/>
  <c r="I245" i="1" l="1"/>
  <c r="K471" i="1"/>
  <c r="K470" i="1"/>
  <c r="K469" i="1"/>
  <c r="K472" i="1" l="1"/>
  <c r="H326" i="1" l="1"/>
  <c r="G326" i="1"/>
  <c r="I326" i="1" l="1"/>
  <c r="I1818" i="1" s="1"/>
  <c r="H1719" i="1"/>
  <c r="H1818" i="1" s="1"/>
</calcChain>
</file>

<file path=xl/comments1.xml><?xml version="1.0" encoding="utf-8"?>
<comments xmlns="http://schemas.openxmlformats.org/spreadsheetml/2006/main">
  <authors>
    <author/>
    <author>СонинаЕИ</author>
  </authors>
  <commentList>
    <comment ref="C15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romancova:
</t>
        </r>
        <r>
          <rPr>
            <sz val="9"/>
            <color indexed="8"/>
            <rFont val="Tahoma"/>
            <family val="2"/>
            <charset val="204"/>
          </rPr>
          <t>строительство не ведется!</t>
        </r>
      </text>
    </comment>
    <comment ref="G15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romancova:
</t>
        </r>
        <r>
          <rPr>
            <sz val="9"/>
            <color indexed="8"/>
            <rFont val="Tahoma"/>
            <family val="2"/>
            <charset val="204"/>
          </rPr>
          <t>аренда земли</t>
        </r>
      </text>
    </comment>
    <comment ref="E537" authorId="1">
      <text>
        <r>
          <rPr>
            <b/>
            <sz val="9"/>
            <color indexed="81"/>
            <rFont val="Tahoma"/>
            <family val="2"/>
            <charset val="204"/>
          </rPr>
          <t>СонинаЕИ:</t>
        </r>
        <r>
          <rPr>
            <sz val="9"/>
            <color indexed="81"/>
            <rFont val="Tahoma"/>
            <family val="2"/>
            <charset val="204"/>
          </rPr>
          <t xml:space="preserve">
дата поступления 06.08.2018 - смр - подряд</t>
        </r>
      </text>
    </comment>
    <comment ref="F549" authorId="1">
      <text>
        <r>
          <rPr>
            <b/>
            <sz val="9"/>
            <color indexed="81"/>
            <rFont val="Tahoma"/>
            <family val="2"/>
            <charset val="204"/>
          </rPr>
          <t>СонинаЕИ:</t>
        </r>
        <r>
          <rPr>
            <sz val="9"/>
            <color indexed="81"/>
            <rFont val="Tahoma"/>
            <family val="2"/>
            <charset val="204"/>
          </rPr>
          <t xml:space="preserve">
дата образования 20.04.2018 - проектные - подряд
</t>
        </r>
      </text>
    </comment>
    <comment ref="E583" authorId="1">
      <text>
        <r>
          <rPr>
            <b/>
            <sz val="9"/>
            <color rgb="FF000000"/>
            <rFont val="Tahoma"/>
            <family val="2"/>
            <charset val="204"/>
          </rPr>
          <t>СонинаЕИ:</t>
        </r>
        <r>
          <rPr>
            <sz val="9"/>
            <color rgb="FF000000"/>
            <rFont val="Tahoma"/>
            <family val="2"/>
            <charset val="204"/>
          </rPr>
          <t xml:space="preserve">
Добавили к сумме +12,88 - Выравнивали сальдо!!!</t>
        </r>
      </text>
    </comment>
    <comment ref="H583" authorId="1">
      <text>
        <r>
          <rPr>
            <b/>
            <sz val="9"/>
            <color rgb="FF000000"/>
            <rFont val="Tahoma"/>
            <family val="2"/>
            <charset val="204"/>
          </rPr>
          <t>СонинаЕИ:</t>
        </r>
        <r>
          <rPr>
            <sz val="9"/>
            <color rgb="FF000000"/>
            <rFont val="Tahoma"/>
            <family val="2"/>
            <charset val="204"/>
          </rPr>
          <t xml:space="preserve">
Добавили к сумме +12,88 - Выравнивали сальдо!!!</t>
        </r>
      </text>
    </comment>
    <comment ref="I583" authorId="1">
      <text>
        <r>
          <rPr>
            <b/>
            <sz val="9"/>
            <color rgb="FF000000"/>
            <rFont val="Tahoma"/>
            <family val="2"/>
            <charset val="204"/>
          </rPr>
          <t>СонинаЕИ:</t>
        </r>
        <r>
          <rPr>
            <sz val="9"/>
            <color rgb="FF000000"/>
            <rFont val="Tahoma"/>
            <family val="2"/>
            <charset val="204"/>
          </rPr>
          <t xml:space="preserve">
Добавили к сумме +12,88 - Выравнивали сальдо!!!</t>
        </r>
      </text>
    </comment>
    <comment ref="F586" authorId="1">
      <text>
        <r>
          <rPr>
            <b/>
            <sz val="9"/>
            <color rgb="FF000000"/>
            <rFont val="Tahoma"/>
            <family val="2"/>
            <charset val="204"/>
          </rPr>
          <t>СонинаЕИ:</t>
        </r>
        <r>
          <rPr>
            <sz val="9"/>
            <color rgb="FF000000"/>
            <rFont val="Tahoma"/>
            <family val="2"/>
            <charset val="204"/>
          </rPr>
          <t xml:space="preserve">
823,49 ЗАКРЫТЫ 03.2019!</t>
        </r>
      </text>
    </comment>
    <comment ref="H586" authorId="1">
      <text>
        <r>
          <rPr>
            <b/>
            <sz val="9"/>
            <color rgb="FF000000"/>
            <rFont val="Tahoma"/>
            <family val="2"/>
            <charset val="204"/>
          </rPr>
          <t>СонинаЕИ:</t>
        </r>
        <r>
          <rPr>
            <sz val="9"/>
            <color rgb="FF000000"/>
            <rFont val="Tahoma"/>
            <family val="2"/>
            <charset val="204"/>
          </rPr>
          <t xml:space="preserve">
823,49 ЗАКРЫТЫ 03.2019!</t>
        </r>
      </text>
    </comment>
    <comment ref="I586" authorId="1">
      <text>
        <r>
          <rPr>
            <b/>
            <sz val="9"/>
            <color rgb="FF000000"/>
            <rFont val="Tahoma"/>
            <family val="2"/>
            <charset val="204"/>
          </rPr>
          <t>СонинаЕИ:</t>
        </r>
        <r>
          <rPr>
            <sz val="9"/>
            <color rgb="FF000000"/>
            <rFont val="Tahoma"/>
            <family val="2"/>
            <charset val="204"/>
          </rPr>
          <t xml:space="preserve">
823,49 ЗАКРЫТЫ 03.2019!</t>
        </r>
      </text>
    </comment>
  </commentList>
</comments>
</file>

<file path=xl/sharedStrings.xml><?xml version="1.0" encoding="utf-8"?>
<sst xmlns="http://schemas.openxmlformats.org/spreadsheetml/2006/main" count="1942" uniqueCount="1887">
  <si>
    <t>Г-ввод ул.Октябрьская,78, г.Новочеркасск к г-ду ул.Октябрьская,г.Новочеркасск, аренда</t>
  </si>
  <si>
    <t>РГ с.Подгорное,Ремонтненский район</t>
  </si>
  <si>
    <t>РГ х.Киевка, Ремонтненский р-н</t>
  </si>
  <si>
    <t>% готовности объекта</t>
  </si>
  <si>
    <t>Дата окончания
 строительства</t>
  </si>
  <si>
    <t>Объект</t>
  </si>
  <si>
    <t>Срок начала строительства</t>
  </si>
  <si>
    <t>Прочие</t>
  </si>
  <si>
    <t>Стоимость, руб фактически по данным первичных  документов</t>
  </si>
  <si>
    <t>Стоимость, руб  по данным  бухгалтерского учета</t>
  </si>
  <si>
    <t>Результаты инвентаризации излишки</t>
  </si>
  <si>
    <t>Результаты инвентаризации недостача</t>
  </si>
  <si>
    <t>АСДУ газовой системы, пр.Кировский, д. 40а, г.Ростов-на-Дону</t>
  </si>
  <si>
    <t xml:space="preserve">СМР
</t>
  </si>
  <si>
    <t xml:space="preserve">Проектные
</t>
  </si>
  <si>
    <t>Филиалы</t>
  </si>
  <si>
    <t>ГСД (зак) от ГРС-1 до ГРС-2 г.Шахты</t>
  </si>
  <si>
    <t>ГСД (зак) от п.Смагин до п.Наклонная,г.Шахты</t>
  </si>
  <si>
    <t>База отдыха п.Конезавод им.Буденного,Сальского района</t>
  </si>
  <si>
    <t>Г-вводы для подключ.тепличного комбината "Донской"расп.на терр-и бывш.совх.Кривянский,Октябрьский р-</t>
  </si>
  <si>
    <t>Г-ввод ул.Ефремова,45,г.Новочерскасск от г-да по ул.Ефремова,г.Новочеркасск,аренда</t>
  </si>
  <si>
    <t>Г-ввод ул.Степная,78,г.Новочеркасск к ГНД по ул.Степная,г.Новочеркасск, аренда</t>
  </si>
  <si>
    <t>Г-ввод для подкл.объекта:Жилые дома по северной границе п."Приазовье",с.Новоалександ, Азовского р-на</t>
  </si>
  <si>
    <t xml:space="preserve">Г-ввод для подкл.объекта кап.строительства по адресу: Г.Донецк,пр-кт Ленина,35Г </t>
  </si>
  <si>
    <t>Г-ввод РГВНД с ГРПШ для г-и ж.д.квартала №4 ст "Виноград",ст. Грушевская, Аксайский район</t>
  </si>
  <si>
    <t>Г-ввод пер.16 Артеллерийский,61, г.Таганрог к ГНД 20057,37 м.Гончарная,г.Таганрог,аренда</t>
  </si>
  <si>
    <t>Г-ввод ул.Адмир.Крюйса,2-15,г.Таганрог к ГАЗСДП272,5м. ул.Адм. Крюйса2-а,аренда</t>
  </si>
  <si>
    <t>Г-ввод ул.И.Голубца,13,г.Таганрог к ГАЗ НД 600м ТРП7АРТ ДЗЕРЖг.Таганрог,аренда</t>
  </si>
  <si>
    <t>Г-ввод ул.Кольцовская,81,г.Таганрог к ГАЗ/П-53 16760,30м Гоголевский,г.Таганрог, аренда</t>
  </si>
  <si>
    <t>Г-ввод ул.Космонавтов,12 к ВНГ ул.Космонав,Гагар,Островск,с.Новобессергеневка,Неклиновский р,аренда</t>
  </si>
  <si>
    <t>Г-ввод ул.Котлостроительная,35,г.Таганрог к ПГСД 146,3 м.ул.Котлостроительная,37,в,г.Таганрог,аренда</t>
  </si>
  <si>
    <t>Г-ввод ул.Москатова,6 г.Таганрог к ПГСД 10153,8м. Жуковского, Энгельса,аренда</t>
  </si>
  <si>
    <t>Г-ввод ул.Новостройки,15а к ВМГ ул.Энгельса,Новостр,Стах,с.Петрушино,Неклиновский р-н,аренда</t>
  </si>
  <si>
    <t>Г-ввод ул.Строителей,1б,с. Троицкое, к ВНГ с. Троиц,сКошкино от АГРС с.Троиц.Неклин, аренда</t>
  </si>
  <si>
    <t>Г-ввод ул.Молодежная,68,п.Российский к ГНД п.Российский,Аксайский район, аренда</t>
  </si>
  <si>
    <t>ПГСД ул.Садовой,Вартанова,Речникова,г.Аксай, инв.01-00655</t>
  </si>
  <si>
    <t>Гараж п.Атаева, г.Белая Калитва</t>
  </si>
  <si>
    <t>Г-ввод ул.Октябрьская,152, г.Новочеркасск к г-ду ул.Октябрьская,г.Новочеркасск, аренда</t>
  </si>
  <si>
    <t>ГВНД ул.Булавина, г. Новочеркасск, инв.000014698</t>
  </si>
  <si>
    <t>РГСНД ул.Железнодор.,сп.Герцена,ул.Никольского,пр.Платовский, г.Новочеркасск,инв.00-001101</t>
  </si>
  <si>
    <t>ВГ х.Карповка Багаевского р инв. 00-000129</t>
  </si>
  <si>
    <t>Пост пров-ки газоб.оборуд.ул.Орджоникидзе,14,с.Песчанокопское,Песчанокопский р-н</t>
  </si>
  <si>
    <t>Пост пров-ки газоб.оборуд.ул.Спартака,167,ст.Багаевская,Багаевский р-н</t>
  </si>
  <si>
    <t>Пост пров-ки газоб.оборуд.ул.Южная,5,г.Батайск</t>
  </si>
  <si>
    <t>МГ х.Золотаревка,х.Павлов,Семикаракорский р-н</t>
  </si>
  <si>
    <t>РГ с.Табунщиково,Красносулинский р-н</t>
  </si>
  <si>
    <t>РГ х.Виноградный,Усть-Донецкий р-н</t>
  </si>
  <si>
    <t>РГ х.Ольховский,Усть-Донецкий р-н</t>
  </si>
  <si>
    <t>РГ х.Павлов,Семикаракорский р-н</t>
  </si>
  <si>
    <t>РГ х.Сужено,Неклиновский р-н</t>
  </si>
  <si>
    <t>ВГ х.Ракитный,Зерноградский р-н</t>
  </si>
  <si>
    <t>ГНД п.Украинский,Красносулинский р-н</t>
  </si>
  <si>
    <t>РГ ул.Колхозная,пер.Садовый,г.Гуково</t>
  </si>
  <si>
    <t>РГ х.Еритовка,Миллеровский р-н</t>
  </si>
  <si>
    <t>РГ х.Моисеев,Дубовский р-н</t>
  </si>
  <si>
    <t>РГНД х.Михайловский,Верхнедонской р-н</t>
  </si>
  <si>
    <t>СГ для газ-ции п.Липовка,Тарасовский р-н</t>
  </si>
  <si>
    <t>ГНД х.Елкин,Багаевского района, инв.000013175</t>
  </si>
  <si>
    <t>ГВСД ул.Макаренко, Остапенко, Пирогова, Машиностроительная, г.Зерноград, инв 15-70302</t>
  </si>
  <si>
    <t>Г-ввод ул. Пчеловодческая 1а х Морозов к ГВСНД х Морозов Морозовского р-на аренда</t>
  </si>
  <si>
    <t>ГСД ул. Калинина Дербенцева г Морозовск инв. 21-961</t>
  </si>
  <si>
    <t>ПГСД от ГГРП к воен. Город. г Морозовск инв 21-29</t>
  </si>
  <si>
    <t>Г-ввод ул.Азовская,71, х.Николаево-Козловский ВНГ х.Талалаевский,Никол-Козлов,Неклиновский р-н,аренд</t>
  </si>
  <si>
    <t>Г-ввод ул.Б.Бульварная,13-11, г.Таганрог, к ПГСД ул.Б.Бульварная,г.Таганрог,аренда</t>
  </si>
  <si>
    <t>Г-ввод ул.К.Либкнехта,23,г.Таганрог к г-ду А.Глушко,г.Таганрог,аренда</t>
  </si>
  <si>
    <t>Г-ввод ул.Кавказская,59б,с.Троицкое, ВНГ с.Троицкое,Кошкино.Неклиновский р-н,аренда</t>
  </si>
  <si>
    <t>Г-ввод ул.Кооперативная,39,с.Самбек,к ПГ с.Самбек,ул.Центр,Морск,Подг,Берег,Неклиновский р-н, аренда</t>
  </si>
  <si>
    <t>Г-ввод ул.Октябрьская,44а,с.А.Мелентьево, ВНГ ул.Октябр,Первом,Неклиновский р-н,аренда</t>
  </si>
  <si>
    <t>Г-ввод ул.Солнечная,40 с.Бессергеневка к ВНГ ул.Мирн1 от ШГРП-3 до Социал,с.Бесс, Неклинов р-н,аренд</t>
  </si>
  <si>
    <t>Г-ввод в границах КСП им.Ленина,оптово-распред.центр,ОРЦ,Аксайский р-н</t>
  </si>
  <si>
    <t>Г-ввод ул.Объездная,9,Культурно-досуговый центр, г.Аксай</t>
  </si>
  <si>
    <t>Г-ввод ул.Производственная,8,АБК,стол.цех,ЖБИ №1,ФПЦ-ВПИ, г.Батайск</t>
  </si>
  <si>
    <t>ПАО "Газпром газораспределение Ростов-на-Дону" в г.  Аксай</t>
  </si>
  <si>
    <t>Г-ввод ул.Заводская,6, х.Маяковского, Аксайский р-н</t>
  </si>
  <si>
    <t>ПАО "Газпром газораспределение Ростов-на-Дону" в г. Волгодонске</t>
  </si>
  <si>
    <t>ПАО "Газпром газораспределение Ростов-на-Дону" в г. Зернограде</t>
  </si>
  <si>
    <t>ГСНД ул.Дзержинского,г.Зерноград,инв.000016169</t>
  </si>
  <si>
    <t>ПГНД ул.Калинина,Октябрьский,Социалистический,ст.Кагальницкая,Кагальницкий р-н, инв.15-45693</t>
  </si>
  <si>
    <t>Г-ввод ДСК Сигма,25,с.Николаевка,Неклиновский р-н,стор.</t>
  </si>
  <si>
    <t>Г-ввод НДТ Мичуринец-1, М 61, Николаевское шоссе,7-м, г.Таганрог, стор.</t>
  </si>
  <si>
    <t>Г-ввод Николаевское шоссе,19-1,ДНТ Весна,уч-к 2,г.Таганрог,стор.</t>
  </si>
  <si>
    <t>Г-ввод Николаевское шоссе,7а,аллея 17, уч-к 26, г.Таганрог,стор.</t>
  </si>
  <si>
    <t>Г-ввод пер.Некрасова,7а,с.Синявское,ВНГ с.Никол,Гаевка,Неклиновский р-н,аренда</t>
  </si>
  <si>
    <t>Г-ввод ул.Набережная,17А,х.Грузиновка,Неклиновский р-н, стор.</t>
  </si>
  <si>
    <t>Г-ввод ул.Сельхозтехники,1А,с.Покровское,Неклиновский р-н,стор.</t>
  </si>
  <si>
    <t>Г-ввод ул.Солнечная,27,с.Новобессергеновка,Неклиновский р-н,стор.</t>
  </si>
  <si>
    <t>Г-ввод ул.Солнечная,29,с.Новобессергеновка,Неклиновский р-н,стор.</t>
  </si>
  <si>
    <t>Г-ввод ДОСЛ-4 Мичуринец,уч-к 283, г.Новочеркасск,стор.</t>
  </si>
  <si>
    <t>Г-ввод СТ Донские зори НЗСП № 473, г.Новочеркасск,стор.</t>
  </si>
  <si>
    <t>Г-ввод ул.4-я Жасминная, уч-к 105, СНТ № 7, г.Новочеркасск, стор</t>
  </si>
  <si>
    <t>Г-ввод ул.Первая,33,Лит.А,ДОСЛ №4 Мичуринец, г.Новочеркасск к г-ду ул.Ященко, г.Новочеркасск, аренда</t>
  </si>
  <si>
    <t>Г-ввод ул.Первая,33,Лит.Б,ДОСЛ №4 Мичуринец, г.Новочеркасск к г-ду ул.Ященко, г.Новочеркасск, аренда</t>
  </si>
  <si>
    <t>Г-ввод ул.Ленина,2-в,с.Троицкое,к ПГ от АГРС с.Троиц.молоч.комплекс,ул.Строит.Неклиновкий.р-н,аренда</t>
  </si>
  <si>
    <t>ТП (телеметрия) 11 участок, с.Беглицкая Коса, Неклиновский р-н</t>
  </si>
  <si>
    <t>ТП (телеметрия) весовая,с.Ивановка, Неклиновский р-н</t>
  </si>
  <si>
    <t>ТП (телеметрия) водонапорная башня,с.Ново-Бессергеновка, Неклиновский р-н</t>
  </si>
  <si>
    <t>ТП (телеметрия) д.сад у котельной,с.Ново-Бессергеновка, Неклиновский р-н</t>
  </si>
  <si>
    <t>ТП (телеметрия) котельная рыбцеха,с.Приморка, Неклиновский р-н</t>
  </si>
  <si>
    <t>ТП (телеметрия) МЦВРИ с.Синявское, Неклиновский р-н</t>
  </si>
  <si>
    <t>ТП (телеметрия) олифоварка, х.Рожок, Неклиновский р-н</t>
  </si>
  <si>
    <t>ТП (телеметрия) ПК 40+15, с.Григорьевка, Матвеево-Курганский р-н</t>
  </si>
  <si>
    <t>ТП (телеметрия) пос.Первомайский, Красносулинский р-н</t>
  </si>
  <si>
    <t>ТП (телеметрия) с.Новостроенка, Неклиновский р-н</t>
  </si>
  <si>
    <t>ТП (телеметрия) тер.ЗАО Сармат, с.Андреево-Мелентьево, Неклиновский р-н</t>
  </si>
  <si>
    <t>ТП (телеметрия) ТП №384, с.Большекирсаново, Матвеево-Курганский р-н</t>
  </si>
  <si>
    <t>ТП (телеметрия) у бригады с.Беглицкая Коса, Неклиновский р-н</t>
  </si>
  <si>
    <t>ТП (телеметрия) у сельмага, с.Боково, Неклиновский р-н</t>
  </si>
  <si>
    <t>ТП (телеметрия) у столовой, с.Носово, Неклиновский р-н</t>
  </si>
  <si>
    <t>ТП (телеметрия) у ТП х.Балка,пос.Ленинский, Матвеево-Курганский р-н</t>
  </si>
  <si>
    <t>ТП (телеметрия) у ТП, с.Николаевка, Неклиновский р-н</t>
  </si>
  <si>
    <t>ТП (телеметрия) у ШРП,сл.Советка, Неклиновский р-н</t>
  </si>
  <si>
    <t>ТП (телеметрия) ул.1-я Зверевская,х.Марс, Красносулинский р-н</t>
  </si>
  <si>
    <t>ТП (телеметрия) ул.81 МСБ- 50 лет ВЛКСМ, г.Пролетарск</t>
  </si>
  <si>
    <t>ТП (телеметрия) ул.Гагарина, бригада, х.Хапры, Мясниковский р-н</t>
  </si>
  <si>
    <t>ТП (телеметрия) ул.Котовского, г.Сальск</t>
  </si>
  <si>
    <t>ТП (телеметрия) ул.Ленина, с.Троицкое, Неклиновский р-н</t>
  </si>
  <si>
    <t>ТП (телеметрия) ул.Ленина,49,с.Новоотрадное, Неклиновский р-н</t>
  </si>
  <si>
    <t>ТП (телеметрия) ул.Молодежная,13,с.Васильево-Ханжоновка, Неклиновский р-н</t>
  </si>
  <si>
    <t>ТП (телеметрия) ул.Радужная,, 91, г.Волгодонск</t>
  </si>
  <si>
    <t>ТП (телеметрия) ул.Садовая,с.Бессергеновка, Неклиновский р-н</t>
  </si>
  <si>
    <t>ТП (телеметрия) ул.Севастопольская,СКЗ, г.Сальск</t>
  </si>
  <si>
    <t>ТП (телеметрия) ул.Степная,с.Лакедемоновка, Неклиновский р-н</t>
  </si>
  <si>
    <t>ТП (телеметрия) ул.Хорошилова,с.Ефремовка, Неклиновский р-н</t>
  </si>
  <si>
    <t>ТП (телеметрия) ул.Чижова, Скибы, г.Пролетарск</t>
  </si>
  <si>
    <t>ТП (телеметрия) ул.Энгельса,пер.Стахановский,с.Петрушино, Неклиновский р-н</t>
  </si>
  <si>
    <t xml:space="preserve">ТП (телеметрия) х.Александровка, Аксайский р-н </t>
  </si>
  <si>
    <t>ТП (телеметрия) холодильник, с.Золотая Коса, Неклиновский р-н</t>
  </si>
  <si>
    <t>ГВД (рек) ст.Новозолотовская,Донские Зори, Семикаракорский р-н, инв.32-30273</t>
  </si>
  <si>
    <t>ГВД с ШРП п.Овощной,Азовский р-н</t>
  </si>
  <si>
    <t>ГВСД с ШРП п.Красный Сад, Азовский р-н</t>
  </si>
  <si>
    <t>МГВД х.Верхняковский,Михайловский,Верхнедонской р-н</t>
  </si>
  <si>
    <t>МГВД х.Хмызов,Малахов,Еритовка,Миллеровский р-н</t>
  </si>
  <si>
    <t>Г-ввод СД пр.Королева,1в для автосалона г.Ростов-на-Дону</t>
  </si>
  <si>
    <t>Г-ввод ДНТ Ростсельмашевец-2, п.Ковалевка,Аксайский р-н</t>
  </si>
  <si>
    <t>Навесы для хранения материалов ул.Калинина,25,г.Белая Калитва</t>
  </si>
  <si>
    <t>ТП ГРПШ ул.Московская,с.Летник, Песчаноковский р-н, инв.27-04098</t>
  </si>
  <si>
    <t>ТП ГРПШ ул.Советская,с.Красная Поляна, Песчанокопский р-н, инв.27-04112</t>
  </si>
  <si>
    <t>ТП зап.устр-во на ГВД от Сальской ГРС ул.Трактовая,1, г.Сальск, инв.31-03120</t>
  </si>
  <si>
    <t>Г-ввод пер.Ореховый,109,г.Аксай,стор.</t>
  </si>
  <si>
    <t>Газопровод-ввод ул.Каменская,83к "Тех.перевооружение сети газопотребления ч прокладкой ГСД,установкой ШРП для газификации птицефермы", принадлежит Строителеву О.П.</t>
  </si>
  <si>
    <t>РГ для газ.ж.д. в гр.ул.Краснова, пер.Азовский, Черноморский инв.№000015618</t>
  </si>
  <si>
    <t>РГ ул.Некрасова, Серафимовича, пер.Волгоградский, ул.У.Громовой, пер.Клубный инв.№000017065</t>
  </si>
  <si>
    <t>по мере подключения (тех.присоединении) объектов частных домовладений населения, пост.1314</t>
  </si>
  <si>
    <t>РГ х. Макарьев (1 этап) инв.№000015805</t>
  </si>
  <si>
    <t>РГ х. Макарьев (2 этап) инв.№000016158</t>
  </si>
  <si>
    <t>Г-ввод ул. Гелетухина 12 г Морозовск</t>
  </si>
  <si>
    <t>Г-ввод вдоль дороги Ростов-Новочерскассск КСП им. Ленина. Аксайский р</t>
  </si>
  <si>
    <t>Г-ввод пл.Центральная,5, литер А,г.Новочеркасск,стор.</t>
  </si>
  <si>
    <t>Г-ввод ул.Интернационалистов,59,г.Новочеркасск,стор.</t>
  </si>
  <si>
    <t>Г-ввод ул.Петрова,3а,лит.Х,лит.Ш, лит.Ч, г.Новочеркасск,стор.</t>
  </si>
  <si>
    <t>Г-ввод ул.Успенская,18, литер А,г.Новочеркасск,стор</t>
  </si>
  <si>
    <t>Г-ввод ул.Худякова,18а, литер А,г.Новочеркасск, стор.</t>
  </si>
  <si>
    <t>Г-ввод 1300 км СКЖД СНТ Тюльпан,уч-к 31, к ВНГ СТ Голуб.Ели,Мор.Чулек,Неклиновский р-н,аренда</t>
  </si>
  <si>
    <t>Г-ввод ДНТ Энтузиаст-2,6,с.Николаевка,Гаевка АГРС Троцкое,Неклиновский р-н,аренда</t>
  </si>
  <si>
    <t>Г-ввод Николаевское шоссе,1-2, г.Таганрог,стор.</t>
  </si>
  <si>
    <t>Г-ввод Северо-Западное шоссе,10, ДНТ Омега,232,г.Таганрог,стор.</t>
  </si>
  <si>
    <t>Г-ввод ул.Береговая,1-г,с.А-Мелентьево,к ВНГ ул.Октябрь,Первом,с.А-Мелентьево,Неклиновский р-н,аренда</t>
  </si>
  <si>
    <t>Г-ввод ул.Береговая,11а,с.Мержаново,к ВНГ СТ Голубые Ели,Морск,Чулек,Неклиновский р-н,аренда</t>
  </si>
  <si>
    <t>Г-ввод ул.Береговая,9-а,с.А-Мелентьево,к ВНГ ул.Октябрьск,Первом,с.А-Мелентьево,Неклиновский р-н,аренда</t>
  </si>
  <si>
    <t>Г-ввод ул.Восточная,40,с.Новобессергеновка,Неклиновский р-н, стор.</t>
  </si>
  <si>
    <t>Г-ввод ул.Дзержинского,60/ул.Штыба,76,г.Таганрог,к ГНД Ткач, 2 ком,г.Таганрог,аренда</t>
  </si>
  <si>
    <t>Г-ввод ул.Евминенко,15/Б.Проспект,8, г.Таганрог, к ГНД Евминенко,г.Таганрог,аренда</t>
  </si>
  <si>
    <t>Г-ввод ул.Миусская,5, с.Беглица,к ПГ с.Беглица,Лакедемоновская,АГРС,Неклиновский р-н,аренда</t>
  </si>
  <si>
    <t>Г-ввод ул.Победы,1-р,с.Андреево-Мелентьево, к ВНГ ул.Октябрь,Первом,с.А-Мелентьево,Неклиновский р-н,аренда</t>
  </si>
  <si>
    <t>Г-ввод ул.Полевая,73, с.Покровское,Неклиновский р-н,стор.</t>
  </si>
  <si>
    <t>Г-ввод ул.Пушкина,36-д, с.Николаевка,ВНГ АГРС Троицк1,Лугова,Неклиновский р-н,аренда</t>
  </si>
  <si>
    <t>Г-ввод ул.Пушкина,94,с.Николаевка,к ВНГ АГРС Троицк1,Луг,Лен,Фрунзе,Неклиновский р-н,аренда</t>
  </si>
  <si>
    <t>Г-ввод ул.Чехова,4-а,с.Николаевка,к ВНГ с.Никол,Гаевка,АГРС Троицкая,Неклиновский р-н,аренда</t>
  </si>
  <si>
    <t>Г-ввод ул.Шмидта,3,с.Боцманово, к ПГ от ГРП п.Комаровка,Неклиновский р-н,аренда</t>
  </si>
  <si>
    <t>ПГНД ул.Орджоникидзе,х.Ленинаван, Мясниковский р-н, инв.22-00944</t>
  </si>
  <si>
    <t>Г-ввод ул.Удачная,12,х. Ленинаван, Мясниковский р-н ,стор.</t>
  </si>
  <si>
    <t>Г-ввод ул.Степная,47,х.Калинин,Мясниковский р-н,стор.</t>
  </si>
  <si>
    <t>Г-ввод ул.Луговая,35,х.Красный Крым,Мясниковский р-н,стор.</t>
  </si>
  <si>
    <t>Г-ввод ул.Луговая,19,х.Красный Крым,Мясниковский р-н,стор.</t>
  </si>
  <si>
    <t>Г-ввод ул.Ландышевая,7а,х.Ленинаван, к ГНД ул.Ландышевая,х.Ленинаван,Мясниковский р-н,аренда</t>
  </si>
  <si>
    <t>Г-ввод ул.Красноармейская,102а, с.Чалтырь, к ГНД ул.Красноармейская, с.Чалтырь, Мясниковский р-н, аренда</t>
  </si>
  <si>
    <t>Г-ввод ул.Ереванская,11/1, х.Ленинаван, Мясниковский р-н, стор.</t>
  </si>
  <si>
    <t>Г-ввод ул.Ереванская,10/1, х.Ленинаван, Мясниковский р-н, стор.</t>
  </si>
  <si>
    <t>Г-ввод ул.Дружбы,76,х.Ленинаван, Мясниковский р-н,стор.</t>
  </si>
  <si>
    <t>Г-ввод ул.16-я Линия,21,с.Чалтырь,Мясниковский р-н,стор.</t>
  </si>
  <si>
    <t>Пост пров-ки газоб.оборуд.ул.Иловайская,3,г.Ростов-на-Дону</t>
  </si>
  <si>
    <t>Г-ввод АО Аксайское,поле,57,к.н. 61:02:0600010:3755,Аксайский р-н</t>
  </si>
  <si>
    <t>Г-ввод ВД Сад.потреб.кооператив Политехник, г.Новочеркасск, кад.номер  61:55:0011233:105</t>
  </si>
  <si>
    <t>Г-ввод поле №8,9 СХА им.ХХ партсъезда,подключение 400 уч-ков,Азовский р-н</t>
  </si>
  <si>
    <t>Г-ввод ул.Промышленная,22, завод по произ-ву крахмалопродуктов, г. Миллерово</t>
  </si>
  <si>
    <t>Г-ввод ул.Смирнова,51,г.Сальск,комплекс склад-цех сельхоз.назначения</t>
  </si>
  <si>
    <t>Г-ввод ул.Спортивная,64,производственная база,Северный,п.Сеятель,Сальский р-н</t>
  </si>
  <si>
    <t>Г-ввод уч-ки №127,129,131, Комсомольская, жилой комплекс г.Батайск</t>
  </si>
  <si>
    <t>Г-ввод ул.Ореховая,1111, СНТ Содружество,Аксайский р-н.стор.</t>
  </si>
  <si>
    <t>Г-ввод 4-й переулок,2,ст.Ольгинская,Аксайский р-н, стор.</t>
  </si>
  <si>
    <t>Г-ввод пер.Крупской,8, ст. Багаевская,Багаевский р-н,стор.</t>
  </si>
  <si>
    <t>Г-ввод ул.Подгорная,2,ст.Грушевская,Аксайский р-н,стор.</t>
  </si>
  <si>
    <t>Г-ввод ул.Московская,7, ст. Багаевская,Багаевский р-н,стор.</t>
  </si>
  <si>
    <t>Г-ввод ул.Спортивная,7а,х.Паршиков,Цимлянский р-н,стор.</t>
  </si>
  <si>
    <t>Г-ввод ул.Центральная,21,ст.Лозновская,Цимлянский р-н,стор.</t>
  </si>
  <si>
    <t>ПГВНД ул.Дачной,ул. Гайдара,г. Зерноград,инв.00-000504</t>
  </si>
  <si>
    <t>Г-ввод ул. Заречная 2 х Рязанкин Морозовского р-на</t>
  </si>
  <si>
    <t>Г-ввод ул.Интернационалистов,15,лит.А,г.Новочеркасск,стор.</t>
  </si>
  <si>
    <t>Г-ввод пер.Короткий,17,лит.А,г.Новочеркасск, стор.</t>
  </si>
  <si>
    <t>Г-ввод пер.Студенческий,29,лит.А,г.Новочеркасск,аренда</t>
  </si>
  <si>
    <t>Г-ввод с/т Малинка,уч-к 357, ул.14-я Линия, лит.А,г.Новочеркасск,стор.</t>
  </si>
  <si>
    <t>РГ ст.Бессергеневская, Октябрьского района (3 этап),инв.00-001104</t>
  </si>
  <si>
    <t>РГ х.Калинин, Октябрьского района (3 этап),инв.00-000897</t>
  </si>
  <si>
    <t>Г-ввод ул.Сенная,10,г.Новочеркасск,аренда</t>
  </si>
  <si>
    <t>Г-ввод ул.Успенская,17,г.Новочеркасск,стор.</t>
  </si>
  <si>
    <t>Г-ввод ул.Щорса,198,г.Новочеркасск,аренда</t>
  </si>
  <si>
    <t>Г-ввод ул.Худякова,16а,лит.А,г.Новочеркасск,стор.</t>
  </si>
  <si>
    <t>РГ для газ-я х.Яново-Грушевский,Октябрьского района, инв.000013504</t>
  </si>
  <si>
    <t>РГ ул.Крыжановского,Дорожной,пер.Прямому,Снежному,Механизаторов газ.бывш. п.Лугового,г.Новочеркасск, инв.00-002501</t>
  </si>
  <si>
    <t>Г-ввод ДНТ Камыш,124,с.Николаевка,Неклиновский р-н,стор.</t>
  </si>
  <si>
    <t>Г-ввод пер.Колхозный,2а,г.Таганрог,к ГНД А.Глушко,аренда</t>
  </si>
  <si>
    <t>Г-ввод с/т Дружба-1, уч-к 304,г.Таганрог,стор.</t>
  </si>
  <si>
    <t>Г-ввод сад Энтузиаст-2,1,с.Николаевка,ВНГ с.Николаевка,Гаевка,АГРС Троицкое,Неклиновский р-н,аренда</t>
  </si>
  <si>
    <t>Г-ввод СНТ Коммунальник-1,уч-к 51,г.Таганрог,стор.</t>
  </si>
  <si>
    <t>Г-ввод СНТ Энтузиаст,165, М.Чулек, Неклиновский р-н,стор.</t>
  </si>
  <si>
    <t>Г-ввод СТ Мичуринец,78, п.Новоприморский, Неклиновский р-н,стор.</t>
  </si>
  <si>
    <t>Г-ввод ул.Вокзальная,45,г.Таганрог,к ГНД 218,2м.ул.Канавная,27,Кварт проезд,г.Таганрог,аренда</t>
  </si>
  <si>
    <t>Г-ввод ул.Котляра,2,ул.Черняховского,14,г.Таганрог,к ГНД Р.Люксембург,г.Таганрог,аренда</t>
  </si>
  <si>
    <t>Г-ввод ул.Металлургическая,22,с.Покровское,Неклиновский р-н,стор.</t>
  </si>
  <si>
    <t>Г-ввод ул.Пионерская,10,п.Дмитриадовка к НГ ул.1-я Степная,Мирн,Полев,Неклиновский р-н,аренда</t>
  </si>
  <si>
    <t>Г-ввод ул.Полевая,211,с/т Прибой,с.Николаевка,Неклиновский р-н,стор.</t>
  </si>
  <si>
    <t>Г-ввод ул.Прохладная,9,с.Покровское,Неклиновский р-н,стор.</t>
  </si>
  <si>
    <t>Г-ввод ул.Садовая,17,с.Вареновка,РГНД ул.Лебедева,с.Бессергеновка,Неклиновский р-н,стор.</t>
  </si>
  <si>
    <t>Г-ввод ул.Свободы,28,с.Новобессергеновка,Неклиновский р-н,стор.</t>
  </si>
  <si>
    <t>Г-ввод ул.Севастопольская,8а,г.Таганрог,к ГНД-16, Украинский,г.Таганрог,аренда</t>
  </si>
  <si>
    <t>Г-ввод ул.Социалистическая,152-5,г.Таганрог,ГСД Бухта Андреева-Дачи,г.Таганрог,аренда</t>
  </si>
  <si>
    <t>Г-ввод ул.Шевченко,155,г.Таганрог, к ГНД ул.Грозненская,г.Таганрог,аренда</t>
  </si>
  <si>
    <t>Г-ввод ул.Яковенко,43е,пер.Зеленый,19а,г.Таганрог,к ГНД 686м.,Зеленая,114,г.Таганрог,аренда</t>
  </si>
  <si>
    <t>Г-ввод ул.Дачная,4,х.Ленинаван,Мясниковский р-н,стор.</t>
  </si>
  <si>
    <t>Г-ввод ул.Сарьяна,31,х.Ленинаван,Мясниковский р-н,стор.</t>
  </si>
  <si>
    <t>Г-ввод ул.1-я Ленинская,1г.,с.Большие Салы,Мясниковский р-н,стор.</t>
  </si>
  <si>
    <t>Г-ввод ул.Ореховая,4, х. Кр. Крым,  Мясниковский р-н ,стор.</t>
  </si>
  <si>
    <t>Г-ввод ул.Речная,3ж,с.Чалтырь,Мясниковский р-н,стор.</t>
  </si>
  <si>
    <t>Г-ввод ул.Дачная,20,х.Ленинаван,Мясниковский р-н,стор.</t>
  </si>
  <si>
    <t>Г-ввод ул.Степная,47г,х.Калинин,Мясниковский р-н,стор.</t>
  </si>
  <si>
    <t>Г-ввод ул.Цветочная,34, ДНП п.Озерный,Мясниковский р-н,стор.</t>
  </si>
  <si>
    <t>Г-ввод ул.Донская,6-БИ,х.Калинин,Мясниковский р-н,стор.</t>
  </si>
  <si>
    <t>Г-ввод ул.17-я Линия,7,с.Крым,Мясниковский р-н,стор.</t>
  </si>
  <si>
    <t>Г-ввод СНТ Сириус,уч-к 125,г.Ростов-на-Дону,стор.</t>
  </si>
  <si>
    <t>Г-ввод ул.2-я Линия,36а,с.Чалтырь,Мясниковский р-н,стор.</t>
  </si>
  <si>
    <t>Г-ввод ул.Хатламаджияна,3,х.Ленинаван,Мясниковский р-н,стор.</t>
  </si>
  <si>
    <t>Г-ввод ул.Хатламаджияна,4,х.Ленинаван,Мясниковский р-н,стор.</t>
  </si>
  <si>
    <t>ГСД х.Савченко,х.Стоянов,Х.Федя-кий, Мясниковский р-н,инв.22-06386</t>
  </si>
  <si>
    <t>Г-ввод с/т Солнышко, уч-к 78, Мясниковский р-н,стор.</t>
  </si>
  <si>
    <t>Г-ввод ул.Абрикосовая,18, ДНП п.Озерный,Мясниковский р-н,стор.</t>
  </si>
  <si>
    <t>Г-ввод ул.Глинки,14,х.Ленинаван, Мясниковский р-н,стор.</t>
  </si>
  <si>
    <t>Г-ввод ул.Березовая,24, п.Озерный,Мясниковский р-н,стор.</t>
  </si>
  <si>
    <t>Г-ввод ул.им.А.Карелина,31,х.Ленинаван,Мясниковский р-н,стор.</t>
  </si>
  <si>
    <t>Г-ввод ул.Абовяна,40а, х.Ленинаван, Мясниковский р-н, стор.</t>
  </si>
  <si>
    <t>Г-ввод ул.Вечерняя,6,г.Ростов-на-Дону,стор.</t>
  </si>
  <si>
    <t>Г-ввод ул.Красная,28,х.Красный Крым,Мясниковский р-н,стор.</t>
  </si>
  <si>
    <t>Г-ввод ул.Школьная,7,х.Новоспасовка к НГ х.Новоспасовка,Миллеровский р-н,аренда</t>
  </si>
  <si>
    <t>ПАО "Газпром газораспределение Ростов-на-Дону" в п.Зимовники</t>
  </si>
  <si>
    <t>РГСНД с.Ремонтное, Ремонтненского района,инв.16-00498</t>
  </si>
  <si>
    <t>Г-д ул.Донская,Баумана,Промышленная,Революц,г.Константиновск,инв.000016212</t>
  </si>
  <si>
    <t>ГВД от ГРС №4 до ГРП №118, г.Ростов-на-Дону</t>
  </si>
  <si>
    <t>ГГРП п.Двуречье, Кагальницкий р-н, инв.15-42079</t>
  </si>
  <si>
    <t>ГГРП п.Комсомольский ОАО"Учхоз Зерновое"3-е отделение,инв.15-42084</t>
  </si>
  <si>
    <t>ГГРП п.Светлый Яр, Кагальницкий р-н,инв.15-10006</t>
  </si>
  <si>
    <t>ГГРП п.Сорговый 4-е отд., Кагальницкий р-н,инв.15-51808</t>
  </si>
  <si>
    <t>ГГРП п.Сорговый,Зерноградский р-н,инв.15-50483</t>
  </si>
  <si>
    <t>ГГРП п.Экспериментальный, Зерноградский р-н, инв.15-42074</t>
  </si>
  <si>
    <t>ГГРП ст.Кировская,Кагальницкий р-н,инв.15-51631</t>
  </si>
  <si>
    <t>ГГРП ст.Мечетинская, Зерноградский р-н, инв.15-42080</t>
  </si>
  <si>
    <t>ГГРП ст.Хомутовская,Кагальницкий р-н, инв.15-48218</t>
  </si>
  <si>
    <t>ГГРП ул.Октябрьская, х.Кугейский,Зерноградский р-н,инв.15-01030</t>
  </si>
  <si>
    <t>ГГРП ул.Первомайская (п.Первомайский), п.Сорговый, инв.15-50200</t>
  </si>
  <si>
    <t>ГГРП ул.Промышленная, п.Роговский, Зерноградский р-н, инв.15-01023</t>
  </si>
  <si>
    <t>ГГРП х.Вишневый (СПК"Донсвиновод" 3-е отд.), инв.15-48202</t>
  </si>
  <si>
    <t>ГГРП х.Жуково-Татарский,Кагальницкий р-н,инв.15-10011</t>
  </si>
  <si>
    <t>ГГРП х.Революционный,Кагальницкий р-н, инв.15-48092</t>
  </si>
  <si>
    <t>ГГРП х.Чернышевка (ОАО"Конный завод им.1-й Конной армии") инв.15-51799</t>
  </si>
  <si>
    <t>ГРП п.Березовая Роща,Кагальницкий р-н, инв.15-51633</t>
  </si>
  <si>
    <t>ГРП п.Кленовый ОАО"Учхоз Зерновое"4-е отделение,Кагальницкий р-н, инв.15-10054</t>
  </si>
  <si>
    <t>ГРП п.Ключевой, Кагальницкий р-н, инв.15-10007</t>
  </si>
  <si>
    <t>ГРП п.Комсомольский ОАО"Учхоз Зерновое"3-е отделение, инв.15-51648</t>
  </si>
  <si>
    <t>ГРП п.Малиновка,Зерноградский р-н, инв.15-10049</t>
  </si>
  <si>
    <t>ГРП п.Новонатальино, Кагальницкий р-н, инв.15-51636</t>
  </si>
  <si>
    <t>ГРП пер.Базарный,ст.Кагальницкая, Кагальницкий р-н, инв.15-10018</t>
  </si>
  <si>
    <t>ГРП пер.Димитрова,ст.Мечетинская,Зерноградский р-н, инв.15-51608</t>
  </si>
  <si>
    <t>ГРП пер.К.Маркса,ст.Егорлыская,Егорлыкский р-н,инв.15-01002</t>
  </si>
  <si>
    <t>ГРП пер.Кольцовский, ст.Кагальницкая,Кагальницкий р-н, инв.15-51628</t>
  </si>
  <si>
    <t>ГРП пер.Комсомольский, ст.Кагальницкая,Кагальницкий р-н,инв.15-10019</t>
  </si>
  <si>
    <t>ГРП пер.Кочеткова, ст.Егорлыская, Егорлыкский р-н, инв.15-01005</t>
  </si>
  <si>
    <t>ГРП пер.Первомайский,ст.Егорлыская, Егорлыкский р-н,инв.15-01004</t>
  </si>
  <si>
    <t>ГРП пер.Первый ,х.Войнов, Кагальницкий р-н,инв.15-01034</t>
  </si>
  <si>
    <t>ГРП пер.Семашко,Элеваторная, ст.Егорлыская, Егорлыкский р-н, инв.15-01011</t>
  </si>
  <si>
    <t>ГРП с ШП х.Донской (сушилки), Кагальницкий р-н, инв.15-51811</t>
  </si>
  <si>
    <t>ГРП ст.Егорлыская пер.Молодежный,Маяковского, инв.15-01013</t>
  </si>
  <si>
    <t>ГРП ул.Азовская,х.Черниговский, Кагальницкий р-н, инв.15-4869</t>
  </si>
  <si>
    <t>ГРП ул.Вишневая, ст.Кировская, Кагальницкий р-н,инв.15-51640</t>
  </si>
  <si>
    <t>ГРП ул.Дворцовая,ст.Кировская,Кагальницкий р-н, инв.15-51637</t>
  </si>
  <si>
    <t>ГРП ул.Железнодорожная,ст.Мечетинская, Зерноградский р-н, инв. 15-48117</t>
  </si>
  <si>
    <t>ГРП ул.Железнодорожная,х.Прощальный,Кагальницкий р-н, инв.15-01037</t>
  </si>
  <si>
    <t>ГРП ул.Зерноградская,с.Васильево-Шамшево, Кагальницкий р-н,инв.15-42078</t>
  </si>
  <si>
    <t>ГРП ул.Кривошлыкова,ст.Кировская, Кагальницкий р-н, инв.15-51641</t>
  </si>
  <si>
    <t>ГРП ул.Лелюшенко,г.Зерноград, Зерноградский р-н,инв.15-51629</t>
  </si>
  <si>
    <t>ГРП ул.Ленина,ст.Кировская, Кировский р-н,инв.15-51639</t>
  </si>
  <si>
    <t>ГРП ул.Лиманная,х.Украинский, Зерноградский р-н, 15-01036</t>
  </si>
  <si>
    <t>ГРП ул.Луговая,х.Николаевский, Кагальницкий р-н,инв.15-51635</t>
  </si>
  <si>
    <t>ГРП ул.Магистральная, х.Прогресс, Кагальницкий р-н, инв.15-01041</t>
  </si>
  <si>
    <t>ГРП ул.Мира (СПК"Донсвиновод"),с.Светлоречное, Кагальницкий р-н,инв.15-48178</t>
  </si>
  <si>
    <t>ГРП ул.Мира,х.Кугейский, Егорлыкский р-н,инв.15-01032</t>
  </si>
  <si>
    <t>ГРП ул.Мирах.Кугейский, Кагальницкий р-н, инв.15-01031</t>
  </si>
  <si>
    <t>ГРП ул.Налбандяна, х.Шаумяновский, Мясниковский р-н, инв.15-01025</t>
  </si>
  <si>
    <t>ГРП ул.Речная,ст.Мечетинская, Зерноградский р-н,инв.15-48155</t>
  </si>
  <si>
    <t>ГРП ул.Советская,ст.Егорлыская , Егорлыкский р-н, инв.15-01009</t>
  </si>
  <si>
    <t>ГРП ул.Чехова,г.Зерноград, инв.15-51368</t>
  </si>
  <si>
    <t>ГРП х.Донской, Кагальницкий р-н, инв.15-51801</t>
  </si>
  <si>
    <t>ГРПШ ул.Дачная х.Веселый, Веселовский р-н, инв.23-00196</t>
  </si>
  <si>
    <t>ГРПШ ул.Степная,сл.Большекрепинская,Родионово-Несветайский р-н,инв.23-00180</t>
  </si>
  <si>
    <t>ПНГВНД от ГРС в У-Донецк.р-не п.Усть-Донецкий,ул.Промышл,Строителей,Шахтин,Степная, инв.000015506</t>
  </si>
  <si>
    <t>Склад ул.Трактовая,53, г.Сальск</t>
  </si>
  <si>
    <t>Г-ввод СД два 133-х квар.жилых дома,г.Новочеркасск 600 м к юго-востоку от автовокзала</t>
  </si>
  <si>
    <t>Г-ввод СД пер.Зеркальный,7многоквартирный жилой дом,г.Ростов-на-Дону</t>
  </si>
  <si>
    <t>Г-д от КС Октябрьский до п.Возрожденный,Аксайский р-н</t>
  </si>
  <si>
    <t>ГВД 1 кат.от ГРС 5 до с.Большие Салы,Мясниковский р-н</t>
  </si>
  <si>
    <t>ГВД для газ-ции индивид.жилой застройки р-н Щепкинское шоссе,г.Ростов-на-Дону</t>
  </si>
  <si>
    <t>Здание магазина ПБ ул.Калинина,25, г.Белая Калитва,Белокалитвинский р-н</t>
  </si>
  <si>
    <t>ГВД от ГРС Александровская с переподкл. с.Синявское,Неклиновский р-н,п.Щедрый,Недвиговка,х.Веселый,Мясниковский р-н</t>
  </si>
  <si>
    <t>ГВД х.Надежевка,Тацинский р-н</t>
  </si>
  <si>
    <t>ГВНД ул.Встречная,г.Новочеркасск</t>
  </si>
  <si>
    <t>МГ х.Каштановский,х.Запрудный,Бокачевка,Алексеевский,Обливский р-н</t>
  </si>
  <si>
    <t>ПГ п.Васильево-Петровский,Азовский р-н</t>
  </si>
  <si>
    <t>Разв.сети газ-я п.Васильево-Петровский,Азовский р-н</t>
  </si>
  <si>
    <t>РГ п.Коксовый,Белокалитвинский р-н,3 этап</t>
  </si>
  <si>
    <t>РГ ул.Русская,Заречная,х.Веселый,Мясниковский р-н</t>
  </si>
  <si>
    <t>РГ ул.Садовая,г.Новошахтинск</t>
  </si>
  <si>
    <t>РГ х.Лихой,Красносулинский р-н, 3 этап</t>
  </si>
  <si>
    <t>РГ х.Наумовский,Пролетарский р-н</t>
  </si>
  <si>
    <t>РГ х.Ребричанский,Орловский р-н</t>
  </si>
  <si>
    <t>РГ х.Сухой,Пролетарский р-н</t>
  </si>
  <si>
    <t>ГРП ул.Нижне-Набережная, ст.Хомутовская,Зерноградский р-н,инв.15-49001</t>
  </si>
  <si>
    <t>ГРП х.Раково-Таврический, Кагальницкий р-н, инв.15-42082</t>
  </si>
  <si>
    <t>ГРПШ пер.Виноградный,сл.Родионово-Несветайская,Родионово-Несветайский р-н,инв.23-00067</t>
  </si>
  <si>
    <t>Г-ввод ВСД произв.помещения ул.Восточная,41, х.Калинин,Мясниковский р-н</t>
  </si>
  <si>
    <t xml:space="preserve">Аппарат управления </t>
  </si>
  <si>
    <t>Г-ввод ул.Центральная,38,х.Краснодворск,Аксайский р-н,аренда</t>
  </si>
  <si>
    <t>Г-ввод ул.Мира,17, кв.4, п.Дачный, Багаевкий р-н, стор.</t>
  </si>
  <si>
    <t>Г-ввод пер.Цветной,4,г.Волгодонск,стор.</t>
  </si>
  <si>
    <t>Г-ввод пр.Лазоревый,5,г.Волгодонск,стор.</t>
  </si>
  <si>
    <t>Г-ввод ул.Гапонова,18,ст.Дубенцовская,Волгодонской р-н,стор.</t>
  </si>
  <si>
    <t>Г-ввод ул.Ленинградская,12/2, г.Волгодонск,стор.</t>
  </si>
  <si>
    <t>Г-ввод ул.Невская,7, г.Волгодонск,стор.</t>
  </si>
  <si>
    <t>Г-ввод ул.Степана Разина,8, ст.Романовская,Волгодонской р-н,стор.</t>
  </si>
  <si>
    <t>Г-ввод ул.Химиков,11,г.Волгодонск,стор.</t>
  </si>
  <si>
    <t>Г-ввод ул.Химиков,41Х,г.Волгодонск,стор.</t>
  </si>
  <si>
    <t>Г-ввод ул.Гагарина,8,ст.Красноярская,Цимлянский р-н,стор.</t>
  </si>
  <si>
    <t>Г-ввод ул.Центральная,51,ст.Лозновская,Цимлянский р-н,стор.</t>
  </si>
  <si>
    <t>ПАО "Газпром газораспределение Ростов-на-Дону" в г. Донецке</t>
  </si>
  <si>
    <t>Газификация п.Станичный и Брылевка, инв.№000013750</t>
  </si>
  <si>
    <t>Газопровод -ввод ул.Просторная,1А к РГНД п.Станичный и Брилевка,ГРП-12 ул.Василевского,Подтелкова,Дятлова Балка,Просторная аренда</t>
  </si>
  <si>
    <t>ГПНД пер.Абрикосовый, г.Зерноград,инв.15-70207</t>
  </si>
  <si>
    <t>ПНГСД ул.Коптева вдоль промзоны,п.Дубки,Зерноградский р-н, инв.000016231</t>
  </si>
  <si>
    <t>ПАО "Газпром газораспределение Ростов-на-Дону" в г. Батайске</t>
  </si>
  <si>
    <t xml:space="preserve">Г-ввод ДНТ Гидромеханизатор ул 15-я,504,г.Батайск, стор.
</t>
  </si>
  <si>
    <t xml:space="preserve">Г-ввод ул.Гайдара,200, г.Батайск,стор.
</t>
  </si>
  <si>
    <t xml:space="preserve">Г-ввод ул.К.Цеткин,143А,г.Батайск,стор.
</t>
  </si>
  <si>
    <t xml:space="preserve">Г-ввод ул.Коваливского,74,г.Батайск,стор.
</t>
  </si>
  <si>
    <t xml:space="preserve">Г-ввод ул.Социалистическая,100А, г.Батайск
</t>
  </si>
  <si>
    <t xml:space="preserve">Г-ввод ул.Энгельса,347Н,г.Батайск,стор.
</t>
  </si>
  <si>
    <t xml:space="preserve">Г-ввод ул.Ясеневая,42, г.Батайск,стор.
</t>
  </si>
  <si>
    <t xml:space="preserve">Г-д по территории с/т "Гидромеханизатор",г.Батайск, инв.000014302
</t>
  </si>
  <si>
    <t xml:space="preserve">Г-д ул.Котовского, Рыбной,Калинина, г.Батайск, инв.3-030165
</t>
  </si>
  <si>
    <t xml:space="preserve">Г-д ул.М.Горького, (чет.стор) от ул.Куйбышева до ул.Луначарского, г.Батайск, инв.3-030232
</t>
  </si>
  <si>
    <t xml:space="preserve">Г-д ул.Цимлянская,Балашова,Минская,Крымская,кооп."Союз", г.Батайск, инв.3-030383
</t>
  </si>
  <si>
    <t xml:space="preserve">НГНД ул.Сальская-ул.Крымская, г.Батайск,инв.3-030385
</t>
  </si>
  <si>
    <t xml:space="preserve">ПГВД и ПГНД ул.Минская,Ейская,Эстонская,Севастопольская,кооп."Магистраль", г.Батайск, инв.3-030386
</t>
  </si>
  <si>
    <t xml:space="preserve">ПГН ул.Гоголя,95,г.Батайск,инв.3-030111
</t>
  </si>
  <si>
    <t xml:space="preserve">ПГНД ул.Иноземцева,Дружбы,г.Батайск, инв.3-030028
</t>
  </si>
  <si>
    <t xml:space="preserve">ПГНД ул.Лермонтова,84, г.Батайск, инв.3-030399
</t>
  </si>
  <si>
    <t xml:space="preserve">ПГНД ул.Луначарского,131,г.Батайск, инв.3-030110
</t>
  </si>
  <si>
    <t xml:space="preserve">ПГСД от котельной ЗМЗ по ул. Воровского до котельной МПС  г.Батайск,инв.3-030221
</t>
  </si>
  <si>
    <t xml:space="preserve">ПГСД ул.Ленина,от ул.Матросова,Бекентьева, до К.Цеткин,Совхозная,  г.Батайск,инв.3-030033
</t>
  </si>
  <si>
    <t xml:space="preserve">ПГСНД ул.1-й Пятилетки, ул.Московская от ул. Куйбышева  г.Батайск,3-030052
</t>
  </si>
  <si>
    <t xml:space="preserve">ПНГНД ул.Киевская,7, от Ленинградской,   г.Батайск, инв.3-030242
</t>
  </si>
  <si>
    <t xml:space="preserve">ПНГНД ул.Молдавская, Ставропольская, Крымская. Минская, г.Батайск инв.3-030388
</t>
  </si>
  <si>
    <t xml:space="preserve">ПНГСД и ПГНД ул.Гайдаш от ул.Ленина до Гастелло и по ул.Матросова г.Батайск. инв.3-030088
</t>
  </si>
  <si>
    <t>ПНГНД ул.Можайского,Седова,ЮНекрасова,Речная,Коммунистический,пер.Семашко, г.Батайск, инв.3-030228</t>
  </si>
  <si>
    <t>Г-ввод пер.Звездный,12,г.Миллерово к НГ пер.Звездный,2-14,пер.Овражный,3-13, г.Миллерово,аренда</t>
  </si>
  <si>
    <t>06.12.2018</t>
  </si>
  <si>
    <t>Г-ввод ул.Добролюбова,54/41, г.Миллерово, к НГ ул.Менделеева, г.Миллерово,аренда</t>
  </si>
  <si>
    <t>23.11.2018</t>
  </si>
  <si>
    <t>Г-ввод ул.Московская,173,г.Миллерово, к НГ ул.Московская, 155-157,154-162,ул.Некрасова,г.Миллерово,аренда</t>
  </si>
  <si>
    <t>Г-ввод ул. Центральная 81 х Грузинов Морозовский р-он</t>
  </si>
  <si>
    <t>Г-ввод ул. Энтузиастов 22 х Общий Морозовский р-он</t>
  </si>
  <si>
    <t>Г-ввод ул.8 Марта,64а,лит.А,г.Новочеркасск,аренда</t>
  </si>
  <si>
    <t>Г-ввод ул.Земледельческая,17,г.Новочеркасск,стор.</t>
  </si>
  <si>
    <t>Г-ввод НСО Персиановское,уч.312, ул.Звездная,Октябрьский р-н,стор.</t>
  </si>
  <si>
    <t>Г-ввод ул.Садовая,2,ул.Грушевская,28, лит.Д.,г.Новочеркасск,аренда</t>
  </si>
  <si>
    <t>Г-ввод пр.Ермака,106,г.Новочеркасск,аренда</t>
  </si>
  <si>
    <t>ГСНД в гр.п.Братский, ул.Астраханск, п.Тимирязева,ул.Нечаева п.Татарка г.Новочеркасск, инв.000014705</t>
  </si>
  <si>
    <t>Г-ввод ул.Дубовского,18б,г.Новочеркасск,аренда</t>
  </si>
  <si>
    <t>Г-ввод 1300 км. СКЖД СНТ Обильное,учк 27, к ВНГ СТ Голуб.ели,Неклиновский р-н,аренда</t>
  </si>
  <si>
    <t>Г-ввод 1300 км. СКЖД СНТ Приморье, уч-к 144,Неклиновский р-н, стор.</t>
  </si>
  <si>
    <t>Г-ввод 1300 км.СКЖД, СНТ Металлург-3,уч-к 505,Неклиновский р-н,стор.</t>
  </si>
  <si>
    <t>Г-ввод 3-й Линейный,56,пер.9Новый,24,г.Таганрог, к ГНД ЛИНПР,г.Таганрог,аренда</t>
  </si>
  <si>
    <t>Г-ввод ДНТ Полет,348,с.Николаевка,Неклиновский р-н,стор.</t>
  </si>
  <si>
    <t>Г-ввод ДНТ Полет,503,с.Николаевка,Неклиновский р-н,стор.</t>
  </si>
  <si>
    <t>Г-ввод ДНТ Ромашка,53,с.Николаевка,Неклиновский р-н,стор.</t>
  </si>
  <si>
    <t>Г-ввод ДНТ Ромашка,54, с.Николаевка,Неклиновский р-н,стор.</t>
  </si>
  <si>
    <t>Г-ввод Мариупольское шоссе,49-1, г.Таганрог,стор.</t>
  </si>
  <si>
    <t>Г-ввод Неклиновский Энергетик,52, с.Николаевка, к ВНГ с.Николаевка,Гаевка,АГРС, Троиц,Неклиновский р-н,аренда</t>
  </si>
  <si>
    <t>Г-ввод Николаевское шоссе,7-а,СНТ Радуга,ал.15,уч-к 62,г.Таганрог,стор.</t>
  </si>
  <si>
    <t>Г-ввод пер.10 Новый,105, г.Таганрог, к ГСД 1001, 8м,Дачная,аренда</t>
  </si>
  <si>
    <t>Г-ввод пер.15-й Новый,62,г.Таганрог,стор.</t>
  </si>
  <si>
    <t>Г-ввод пер.3-й Мариупольский,14,г.Таганрог,стор.</t>
  </si>
  <si>
    <t>Г-ввод пер.4 Мариупольский,26,ул.Петлякова,31, г.Таганрог, стор.</t>
  </si>
  <si>
    <t>Г-ввод пер.Большой,6-а,с.Новобессергеневка к ПГ ГГРП Комаровка,Неклиновский р-н,аренда</t>
  </si>
  <si>
    <t>Г-ввод пер.Малый,8-а,с.Большая Неклиновка, к г-ду с.Большая Неклиновка,Малая Неклиновка,Неклиновский р-н,аренда</t>
  </si>
  <si>
    <t>Г-ввод пер.Хуторской,3,г.ТАганрог к ГВД с.Михайловка, г.Таганрог,аренда</t>
  </si>
  <si>
    <t>Г-ввод Полет сад,314,с.Николаевка,Неклиновский р-н,стор.</t>
  </si>
  <si>
    <t xml:space="preserve">Г-ввод с/т Прибой,169, с.Николаевка,Неклиновский р-н, стор.  </t>
  </si>
  <si>
    <t>Г-ввод с/т Прибой,353,с.Николаевка,Неклиновский р-н,стор.</t>
  </si>
  <si>
    <t>Г-ввод Северо-Западное шоссе,3-2,ДНТ Педагог,уч-к 314,г.Таганрог,стор.</t>
  </si>
  <si>
    <t>Г-ввод СНТ Авангард,29,с.Вареновка, к ВНГ АГРС с.Самбек,Неклиновский р-н, аренда</t>
  </si>
  <si>
    <t>Г-ввод СНТ Альбатрос,136,с.Николаевка,Неклиновский р-н.стор.</t>
  </si>
  <si>
    <t>Г-ввод СНТ Мечта,14, с.Мержаново,Неклиновский р-н,стор.</t>
  </si>
  <si>
    <t>Г-ввод ст Педагог,170, г.Таганрог,стор.</t>
  </si>
  <si>
    <t>Г-ввод ул.Больничная,6, 25, пер.29,г.Таганрог, к ГНД ТРАМ,КУЗН, г.Таганрог,аренда</t>
  </si>
  <si>
    <t>Г-ввод ул.Буяновская,39,г.Таганрог, к ГНД Островского,Дзержинск,г.Таганрог,аренда</t>
  </si>
  <si>
    <t>Г-ввод ул.Ждановская,17,Виноградная,18,г.Таганрог, к ГНД Вернхяя,Полугорка,г.Таганрог,аренда</t>
  </si>
  <si>
    <t>Г-ввод ул.Инициативная,30,с.Новобессергеневка,Неклиновский р-н,стор.</t>
  </si>
  <si>
    <t>Г-ввод ул.Крупской,19-а,с.Синявское, к ВНГ Буденновский Спуск,Неклиновский р-н,аренда</t>
  </si>
  <si>
    <t>Г-ввод ул.Лесная,32,с.Новобессергеневка,Неклиновский р-н.стор.</t>
  </si>
  <si>
    <t>Г-ввод ул.М.Лиманная,2-1,СНТ Лиман,уч-к 42,г.Таганрог,стор.</t>
  </si>
  <si>
    <t>Г-ввод ул.Мира,14,с.Екатериновка,Матвеево-Курганский р-н,стор.</t>
  </si>
  <si>
    <t>Г-ввод ул.Молодежная,37, х.Староротовка к ГСД с.Староротовка,Матвеево-Курганский р-н,аренда</t>
  </si>
  <si>
    <t>Г-ввод ул.Ольховая,6,п.Матвеево-Курган, к РГСД ул.Агроном,Матвеево-Курганский р-н,аренда</t>
  </si>
  <si>
    <t>Г-ввод ул.Петлякова,48, 5-й Мариупольский,23, г.Таганрог,стор.</t>
  </si>
  <si>
    <t>Г-ввод ул.Примиусская,11-а,с.Покровское, к ГНД 2м,Фрунзе-Примиусская,Неклиновский р-н,аренда</t>
  </si>
  <si>
    <t>Г-ввод ул.Речная,17,с.Новобессергеновка,Неклиновский р-н,стор.</t>
  </si>
  <si>
    <t>Г-ввод ул.Садовая,12,г.Таганрог, к ГНД А.Глушко,г.Таганрог,аренда</t>
  </si>
  <si>
    <t>Г-ввод ул.Свободы,20а,с.Новобессергеневка,Неклиновский р-н,стор.</t>
  </si>
  <si>
    <t>Г-ввод ул.Социалистическая,34,пер.Крестьянский,27,г.Таганрог, к ГНД пер.Крестьян,Кольцев,г.Таганрог,аренда</t>
  </si>
  <si>
    <t>Г-ввод ул.Социалистическая,43,г.Таганрог, к ГНД ул.Котлярова,аренда</t>
  </si>
  <si>
    <t>Г-ввод ул.Транспортная,48-9,г.Таганрог,стор.</t>
  </si>
  <si>
    <t>Г-ввод ул.Чехова,104а,г.Таганрог, к ГНД ул.Греческая,г.Таганрог,аренда</t>
  </si>
  <si>
    <t>Г-ввод ул.Чехова,259,г.Таганрог, к ГНД 19-й переулок, аренда</t>
  </si>
  <si>
    <t>Г-ввод ул.Шевченко,272а,г.Таганрог, к ГНД Грозненская,г.Таганрог,аренда</t>
  </si>
  <si>
    <t>Г-ввод ул.Энгельса,52а,г.Таганрог, к ГНД А.Глушко,г.Таганрог,аренда</t>
  </si>
  <si>
    <t>Г-ввод ул.Энергетическая,51,г.Таганрог,к ГНД п.Тольятти,аренда</t>
  </si>
  <si>
    <t>Г-ввод ул.Янтарная,26,с.Новобессергеневка,Неклиновский р-н,стор.</t>
  </si>
  <si>
    <t>Г-ввод ул.Янтарная,5,с.Новобессергеневка,Неклиновский р-н,стор.</t>
  </si>
  <si>
    <t>МГВСНД с.Крым,с.Чалтырь,х.Александровка, Мясниковский район, инв.22-00122</t>
  </si>
  <si>
    <t>Г-ввод ул.Свободы,17,х.Ленинакан,Мясниковский р-н, стор.</t>
  </si>
  <si>
    <t>Г-ввод ул.Г.Бабияна,24,с.Крым,Мясниковский р-н,стор.</t>
  </si>
  <si>
    <t>Г-ввод ул.Секизяна,27а,с.Крым,Мясниковский р-н,стор.</t>
  </si>
  <si>
    <t>НГНД ул.Лукашина, х.Ленинакан, Мясниковский р-н,инв.22-00954</t>
  </si>
  <si>
    <t>Г-ввод ул.Полевая,24,с.Крым,Мясниковский р-н,стор.</t>
  </si>
  <si>
    <t>Г-ввод ул.Прохладная,8,п.Озерный, Мясниковский р-н,стор.</t>
  </si>
  <si>
    <t>Г-ввод с/т Солнышко,74,Мясниковский р-н,стор.</t>
  </si>
  <si>
    <t>Г-ввод ул.Кардашяна,1,с.Крым,Мясниковский р-н,стор.</t>
  </si>
  <si>
    <t>Г-ввод ул.13-я Линия,20б,с.Крым,Мясниковский р-н,стор.</t>
  </si>
  <si>
    <t>Г-ввод СТ Солнышко, уч-к,35, Мясниковский р-н, стор.</t>
  </si>
  <si>
    <t>Г-ввод ул.Кавказская,1б, х.Ленинаван,Мясниковский р-н,стор.</t>
  </si>
  <si>
    <t>Г-ввод ул.18-я Линия,3/2,с.Крым, Мясниковский р-н,стор.</t>
  </si>
  <si>
    <t>Г-ввод ул.Набережная,153а, х.Калинин,Мясниковский р-н,стор.</t>
  </si>
  <si>
    <t>Г-ввод ул.Олимпийская,33, х.Красный Крым, Мясниковский р-н, стор.</t>
  </si>
  <si>
    <t>Г-ввод ул.Ландышевая,14,х.Ленинаван,Мясниковский р-н,стор.</t>
  </si>
  <si>
    <t>Г-ввод ул.М.Пегливановой,5,х.Красный Крым,Мясниковский р-н,стор.</t>
  </si>
  <si>
    <t>Г-ввод ул.Пушкинская,23,х.Ленинаван,Мясниковский р-н,стор.</t>
  </si>
  <si>
    <t>Г-ввод ул.Свободы,8,х.Красный Крым,Мясниковский р-н,стор.</t>
  </si>
  <si>
    <t>Г-ввод ул.Пушкинская,9,х.Ленинаван,Мясниковский р-н,стор.</t>
  </si>
  <si>
    <t>Г-ввод ул.Терновый тупик,6,г.Ростов-на-Дону,стор.</t>
  </si>
  <si>
    <t>Г-ввод ул.Первомайская,78,х.Хапры,Мясниковский р-н,стор.</t>
  </si>
  <si>
    <t>Г-ввод ул.М.Жукова,28,с.Крым,Мясниковский р-н,стор.</t>
  </si>
  <si>
    <t>Г-ввод ул.1-я Ковровая,45-б,г.Ростов-на-Дону,стор.</t>
  </si>
  <si>
    <t>Г-ввод ул.3-я Ковровая,100-а,г.Ростов-на-Дону,стор.</t>
  </si>
  <si>
    <t>Г-ввод ул.Вечерняя,20, ДНТ Стимул,Мясниковский р-н,стор.</t>
  </si>
  <si>
    <t>Г-ввод ул.Цветочная,1, Поселок Озерный,Мясниковский р-н,стор.</t>
  </si>
  <si>
    <t>Г-ввод ул.Провинциальная,6,г.Ростов-на-Дону,стор.</t>
  </si>
  <si>
    <t>ПГНД ул.Пролетарская с.Султан- Салы, Мясниковский р-н, инв.22-00942</t>
  </si>
  <si>
    <t>Г-ввод ул.Свободы,18,х.Красный Крым,Мясниковский р-н, стор.</t>
  </si>
  <si>
    <t>Г-ввод ул.Садовая,1а,х.Ленинаван,Мясниковский р-н,стор.</t>
  </si>
  <si>
    <t>Г-ввод ул.Садовая,1б,х.Ленинаван,Мясниковский р-н,стор.</t>
  </si>
  <si>
    <t>Г-ввод ул.Тащияна,50а,с.Чалтырь,Мясниковский р-н,стор.</t>
  </si>
  <si>
    <t>Г-ввод ул.Орджоникидзе,29,х.Ленинаван,Мясниковский р-н,стор.</t>
  </si>
  <si>
    <t>Г-ввод ул.Красная,16,х.Красный Крым,Мясниковский р-н.стор.</t>
  </si>
  <si>
    <t>Г-ввод ул.Вишневая,15, Поселок Озерный, Мясниковский р-н,стор.</t>
  </si>
  <si>
    <t>Г-ввод ул.Апельсиновая,3,г.Ростов-на-Дону,стор.</t>
  </si>
  <si>
    <t>Г-ввод ул.Донская,1/48,х.Ленинаван,Мясниковский р-н,стор.</t>
  </si>
  <si>
    <t>ПГВД от врезки до ГРП с.Султан Салы,Мясниковский р-н,инв.22-00149</t>
  </si>
  <si>
    <t>Г-ввод ул.Олимпийская,16,х.Красный Крым, Мясниковский р-н,стор.</t>
  </si>
  <si>
    <t>Г-ввод ул.Цветочная,29, Поселок Озерный,Мясниковский р-н,стор.</t>
  </si>
  <si>
    <t>Г-ввод ул.Орджоникидзе,32/2,х.Ленинаван,Мясниковский р-н,стор.</t>
  </si>
  <si>
    <t>Г-ввод ул.Кристостуряна,3,с.Чалтырь,Мясниковский р-н,стор.</t>
  </si>
  <si>
    <t>Г-ввод ул.Турмалиновская,2,х.Красный Крым, Мясниковский р-н,стор.</t>
  </si>
  <si>
    <t>Г-ввод ул.Дачная,12,х.Ленинаван,Мясниковский р-н,стор.</t>
  </si>
  <si>
    <t>Гараж (рек) (Литер Г1), ул.Мира, 26 г.Зерноград, инв.15-10034</t>
  </si>
  <si>
    <t>Г-ввод ДНТ Ивушка, х.Махин, Аксайский район</t>
  </si>
  <si>
    <t>РГНД ул.Красносулинская,Российская,Возрождения,пер.Мартовский,Урожайный,Радостый,Летний,Весен,Гуково</t>
  </si>
  <si>
    <t>ГСНД ГРПБ для газ-ции жд ул.Пограничная,г.Донецк</t>
  </si>
  <si>
    <t>ГСНД ГРПБ для газ-ции жд ул.Луначарского,Чехова,Фрунзе,Шестой Проезд,г.Донецк</t>
  </si>
  <si>
    <t>РГНД ул.Лесная,Островского,Тургенева,Стахановская,Шахтная от ШРП №51,г.Гуково</t>
  </si>
  <si>
    <t>РГ ул.Молодежная,пер.Западный,Дорожная,Дачная,пер.Южный,г.Гуково</t>
  </si>
  <si>
    <t>РС г-да х.Малахов,Миллеровский р-н</t>
  </si>
  <si>
    <t>РГ от ШРП №57 в п.ш.№24,г.Гуково</t>
  </si>
  <si>
    <t>РГ от ШРП №50-58 в п.ш. Октябрьская,г.Гуково</t>
  </si>
  <si>
    <t>РГ для газ-я ул.Пионерская,Марата Мечникова,Чернышевского,г.Новошахтниск</t>
  </si>
  <si>
    <t>ГНД для газ-я жкв.ул.Заречной,пер.Чирский,Терновый,Ковыленский, ст.Боковская,Боковский р-н</t>
  </si>
  <si>
    <t>МГ х.Романов,х.Моисеев,Дубовский р-н</t>
  </si>
  <si>
    <t>РГ ул.Южная,К.Цеткин,Пионерская,больница Электровозная,Знамя Поб.,Горлова,Войк,.г.Новошахтинск</t>
  </si>
  <si>
    <t>РГ от ШРП №5 п.ш.Антрацит,г.Гуково</t>
  </si>
  <si>
    <t>ГНД для газ-я ж.кв.пер.Виноградный,ст.Боковская,Боковский р-н</t>
  </si>
  <si>
    <t>РГ х.Некрасовка, Неклиновский р-н</t>
  </si>
  <si>
    <t>ГВД от ГРС Шахты до существующих сетей газораспределения</t>
  </si>
  <si>
    <t>Парков.зона ул.Калинина,25, г.Белая Калитва, Белокалитвинский р-н</t>
  </si>
  <si>
    <t>Уст-во огр.расхода газа на ГВД с.Чалтырь,х.Красный Крым,Мясниковский р-н, инв.22-00920</t>
  </si>
  <si>
    <t>Пост пров-ки газоб.оборуд.ул.Гагарина,27, г.Аксай</t>
  </si>
  <si>
    <t>Пост пров-ки газоб.оборуд.ул.Трактовая,53,г.Сальск</t>
  </si>
  <si>
    <t>Г-ввод ВД  ул.Солнечная,1, АГНКС,г.Белая Калитва</t>
  </si>
  <si>
    <t>ТП (телеметрия)  ГРПШ №16, ул.Гагарина, г.Волгодонск,инв.000013633</t>
  </si>
  <si>
    <t>ТП (телеметрия) ГРПШ №665, п.Саловский, Волгодонской р-н,инв.00-000322</t>
  </si>
  <si>
    <t>ТП (телеметрия) ГРПШ №381, ул.Надежды, п.Сибирьковый, Волгодонской р-н,инв.000013752</t>
  </si>
  <si>
    <t>ТП (телеметрия) ГРПШ №380, ул.Школьная, п.Семенкин, Волгодонской р-н,инв.000013752</t>
  </si>
  <si>
    <t>ТП (телеметрия) ГРПШ №61, ул.Центральная,13, х.Карпов, Цимлянский р-н,инв.22-06811</t>
  </si>
  <si>
    <t>ТП (телеметрия) ГРПШ №60,ул.Полевая,х.Рынок-Кагальский, Цимлянский р-н,инв.22-06811</t>
  </si>
  <si>
    <t>ТП (телеметрия) ГРПШ №56, ул.Лесная,ст.Лозновская, Цимлянский р-н,инв.000013486</t>
  </si>
  <si>
    <t>ТП (телеметрия)  ГРПШ №124, центральная бригада №4, х.Карповский,Цимлянский р-н,инв.22-05931</t>
  </si>
  <si>
    <t>ТП (телеметрия)  ГРПШ №108,ул.Главная,14, х.Богатырев, Цимлянский р-н,инв.22-05931</t>
  </si>
  <si>
    <t>ТП (телеметрия)  ГРПШ №110, ул.Речная,1, ст.Новоцимлянская, Цимлянский р-н,инв.22-05931</t>
  </si>
  <si>
    <t>ТП (телеметрия)  ГРПШ №111, ул.Театральная,2, ст.Новоцимлянская, Цимлянский р-н,инв.22-05931</t>
  </si>
  <si>
    <t>ТП (телеметрия)  ГРПШ №101, ул.Центральная,Молодежная,х.Железнодорожный, Цимлянский р-н,инв.22-05931</t>
  </si>
  <si>
    <t>ТП (телеметрия) ГРП №31,пр.Платовский,2,г.Новочеркасск,инв.000014656</t>
  </si>
  <si>
    <t>ТП (телеметрия)  ГРП №32,пр.Платовский,2,г.Новочеркасск,инв.000014656</t>
  </si>
  <si>
    <t>ТП (телеметрия)  ГРП №46,пер.Цимлянский,г.Новочеркасск,инв.000013314</t>
  </si>
  <si>
    <t>ТП (телеметрия)  ГРП №87,ул.Булавина,г.Новочеркасск,инв.000014698</t>
  </si>
  <si>
    <t>ТП (телеметрия)  ШРП №106,пер.Одесский, х.Татарка,г.Новочеркасск,инв.000014705</t>
  </si>
  <si>
    <t>ТП (телеметрия)  ШРП №113,ст.Бессергеневская,Октябрьский р-н,инв.000014849</t>
  </si>
  <si>
    <t>ТП (телеметрия)  ШРП №131,ст.Бессергеневская,Октябрьский р-н,инв.000014701</t>
  </si>
  <si>
    <t>ТП (телеметрия)  ШРП №139,ул.Северная,ст.Заплавская,Октябрьский р-н,инв.000016019</t>
  </si>
  <si>
    <t>ТП (телеметрия)  ШРП №140,ул.Северная,ст.Заплавская,Октябрьский р-н,инв.000016020</t>
  </si>
  <si>
    <t>ТП (телеметрия)  ШРП №141,ул.Первомайская,Гаражный,ст.Заплавская,Октябрьский р-н,инв.000016021</t>
  </si>
  <si>
    <t>ТП (телеметрия) ул.Дзержинского,11, с.Троицкое, Неклиновский р-н</t>
  </si>
  <si>
    <t>ТП ГРПШ ул.Кирова,с.Николаевка,Песчанокопский р-н, инв.000013030</t>
  </si>
  <si>
    <t>ГРП ул.Луговая,ст.Кагальницкая, Кагальницкий р-н,инв.15-48033</t>
  </si>
  <si>
    <t>Г-ввод СД ул.Чехова,375,многоквартирный жилой дом со встр.нежил.помещ., г.Таганрог</t>
  </si>
  <si>
    <t>Пульт управления СТМ ул.Шолохова,14, г.Ростов-на-Дону</t>
  </si>
  <si>
    <t>ГСД ул.Совхозная,32а,г.Ростов-на-Дону</t>
  </si>
  <si>
    <t>Г-ввод СД малоэтажная многокв.застройка, АО Октябрьское,Аксайский р-н</t>
  </si>
  <si>
    <t>Г-ввод СД нежилое помещ., ул.Советской Конституции,21, г.Новошахтинск</t>
  </si>
  <si>
    <t>ГНД ул.Б.Куликова, 38,40,44, г.Семикаракорск, инв.000013218</t>
  </si>
  <si>
    <t xml:space="preserve">Здание админ-быт ПБ ул.5-линия,14, с.Чалтырь, Мясниковского района </t>
  </si>
  <si>
    <t>Г-ввод СД ул.Дачная,202а, здание нач.школы, г.Шахты</t>
  </si>
  <si>
    <t>Г-ввод СД ул.Чучева,50-2, спорткомплекс к.н. 61:58:008281:433,г.Таганрог</t>
  </si>
  <si>
    <t>Г-ввод СД ул.Толбухина,5, комплекс многокварт жилых домов, г.Таганрог</t>
  </si>
  <si>
    <t>Здание автогаража ул.Ворошилова, 217, г. Морозовск</t>
  </si>
  <si>
    <t>ГВД от ГРС г. Азов с переподкл.п.Новоалександровка,с.Кулеш,х.Высоч, Азовского р,зак.г/п,протяж.3,0к</t>
  </si>
  <si>
    <t>МГ х.Новомоисеевский Пролетарского района РО</t>
  </si>
  <si>
    <t>Склад по адресу: ул.Дружбы,16, г.Азов</t>
  </si>
  <si>
    <t>Производственное  здание ул. Мира,26 (литер А), г.Зерноград, инв.15-10039</t>
  </si>
  <si>
    <t>ГВД п.Ремонтное до х.Киевка, Ремонтненский район</t>
  </si>
  <si>
    <t>МГВД от х.Конезавод до х. Юловский, Сальского района</t>
  </si>
  <si>
    <t>МГВД ст.Буденновская к х.Сухой Пролетарского р РО</t>
  </si>
  <si>
    <t>Г-ввод СД спортивно-оздоровительные сооружения, ул.Магистральная,14, г.Гуково</t>
  </si>
  <si>
    <t>Г-ввод СД пр-кт Стачки,183, многоэт. жилой дом, г.Ростов-на-Дону</t>
  </si>
  <si>
    <t>НПГСНД п.Рассвет к п.Ковалевка и п.Золотой Колос,Аксайский район, инв.000015079</t>
  </si>
  <si>
    <t xml:space="preserve">Инвентаризационная опись на объекты незавершенного строительства 
ПАО "Газпром газораспределение Ростов-на-Дону"
по состоянию на 31.03.2019
</t>
  </si>
  <si>
    <t>Г-ввод ул.9-я линия,1347, ДНТ "Алмаз", Аксайский р-н,стор.</t>
  </si>
  <si>
    <t>Г-ввод ул.Адмирала Макарова,28,п.Щепкин,Аксайский р-н,стор.</t>
  </si>
  <si>
    <t>Г-ввод ул.Адмирала Сорокина,2,п.Щепкин,Аксайский р-н,стор.</t>
  </si>
  <si>
    <t>Г-ввод ул.С.И.Косачева,28, п.Степной,Аксайский р-н, стор.</t>
  </si>
  <si>
    <t>Г-ввод ул.Ясная,523, СНТ Содружество,Аксайский р-н,стор.</t>
  </si>
  <si>
    <t>Г-ввод ул.Жасминовая,1845, снт Содружество,Аксайский р-н, стор.</t>
  </si>
  <si>
    <t>Г-ввод ул.Садовая,11/1, п.Октябрьский,Аксайский р-н, стор.</t>
  </si>
  <si>
    <t>Г-ввод ДНП Агро-клуб Усадьба,48-69, х.Махин,Аксайский р-н, стор.</t>
  </si>
  <si>
    <t>Г-ввод ул.Малая Садовая,53/31, х.Махин,Аксайский р-н</t>
  </si>
  <si>
    <t>Г-ввод ул.Пушкина,18,х.Большой Лог, к внепл.сетям кирпично-черепичного завода,Аксайский р-н,аренда</t>
  </si>
  <si>
    <t>Г-ввод ул.Адмирала Макарова,8, п.Щепкин,Аксайский р-н,стор.</t>
  </si>
  <si>
    <t>Г-ввод ул.Атаманская,12, х.Махин,Аксайский р-н,стор.</t>
  </si>
  <si>
    <t>Г-ввод ул.Первомайская,15, ст.Багаевская,Багаевский р-н,стор.</t>
  </si>
  <si>
    <t>Г-ввод ул.Микеладзе,55, ст.Багаевская,Багаевский р-н,стор.</t>
  </si>
  <si>
    <t>Г-ввод ул.Пескова,264,ст.Багаевская,Багаевский р-н,стор.</t>
  </si>
  <si>
    <t>Г-ввод ул.Зеленая,1/14, п.Октябрьский,Аксайский р-н,стор.</t>
  </si>
  <si>
    <t>Г-ввод ул.Чапаева,47-д, ст.Багаевская,Багаевский р-н, стор.</t>
  </si>
  <si>
    <t>Г-ввод ул.Островского,2-А,п.Красный,Аксайский р-н, стор.</t>
  </si>
  <si>
    <t>Г-ввод ул.Новая,13, х.Верхнеподпольный,Аксайский р-н, стор.</t>
  </si>
  <si>
    <t>Г-ввод ул.Пескова,139,ст.Багаевская,Багаевский р-н,стор.</t>
  </si>
  <si>
    <t>Г-ввод ул.Свободы,14-д,ст.Багаевская,Багаевский р-н,стор.</t>
  </si>
  <si>
    <t>Г-ввод ул.Николаевская,19, г.Аксай,Аксайский р-н,стор.</t>
  </si>
  <si>
    <t>Г-ввод ул.Осенняя,4,СНТ Ника-4,Аксайский р-н,стор.</t>
  </si>
  <si>
    <t>Г-ввод ул.Заречная,2а,ст.Грушевская,к.н. 61:02:0600002:2324, Аксайский р-н, стор.</t>
  </si>
  <si>
    <t>Г-ввод ул.Осенняя,16, СНТ Ника-4,хБольшой Лог,Аксайский р-н,стор.</t>
  </si>
  <si>
    <t>Г-ввод ул.Горбачева,34, ст.Манычская,Багаевский р-н, стор.</t>
  </si>
  <si>
    <t>РГСНД ул.Октябрьская,Аксайский район,п.Российский,инв.01-00891</t>
  </si>
  <si>
    <t>Г-ввод пер.8-й,18-б, ст.Ольгинская,Аксайский р-н, стор.</t>
  </si>
  <si>
    <t>ГНД от № 71 до № 100/140 по ул.Подтелкова,  г.Аксай,инв.01-00248</t>
  </si>
  <si>
    <t>Г-ввод ул.Манычская,21,г.Волгодонск,стор.</t>
  </si>
  <si>
    <t>Г-ввод пер. Солнечный,9, х. Лозной, Цимлянский район,стор.</t>
  </si>
  <si>
    <t>Г-ввод ул. Заречная,1а, п. Дубравный, Цимлянский район,стор.</t>
  </si>
  <si>
    <t>Г-ввод ул.Ясина,40,ст.Большовская,Волгодонский р-н, стор.</t>
  </si>
  <si>
    <t xml:space="preserve">Г-ввод б-р Тараса Ботяновского, кад.61:48:0040242:962, г.Волгодонск </t>
  </si>
  <si>
    <t>Г-ввод ул.Весенняя,7а,ст.Романовская,Волгодонской р-н,стор.</t>
  </si>
  <si>
    <t>Г-ввод пр.Курчатова,73, г.Волгодонск</t>
  </si>
  <si>
    <t>Г-ввод ул.Юбилейная,18а,х.Потапов,Волгодонской р-н,стор.</t>
  </si>
  <si>
    <t>ГПНД ул.Первая,Вторая,п.Первомайский,Зерноградский р-н,инв.15-50196</t>
  </si>
  <si>
    <t>ГСНД ул.Зеленая,Луговая,ст.Егорлыкская,Егорлыкский р-н.инв 00-001750</t>
  </si>
  <si>
    <t xml:space="preserve">РГ п.Новопривольный Ремонтненского р-на, инв.00-006883   </t>
  </si>
  <si>
    <t xml:space="preserve">РГ п.Привольный Ремонтненского р-на, инв.00-006880   </t>
  </si>
  <si>
    <t>РГ с.Федосеевка, Заветинского района (2 этап), инв.00-003570</t>
  </si>
  <si>
    <t>Г-ввод ул.Буковая,34, г.Батайск,стор.</t>
  </si>
  <si>
    <t>Г-ввод ул.Буковая,7, г.Батайск,стор.</t>
  </si>
  <si>
    <t>Г-ввод ул.Добролюбова,38, г.Батайск,стор.</t>
  </si>
  <si>
    <t>Г-ввод ул.Светлая,13, кв.3, г.Батайск,стор.</t>
  </si>
  <si>
    <t>ПНГНД  № 166 по ул. Половинко, г. Батайск, инв 3-030188</t>
  </si>
  <si>
    <t>в т.ч.                                                  Магнитогорская 7</t>
  </si>
  <si>
    <t>в т.ч.                                                        Пляжная 4</t>
  </si>
  <si>
    <t>в т.ч.                                                        Калинина 30</t>
  </si>
  <si>
    <t>в т.ч.                                                       М.Горького 158</t>
  </si>
  <si>
    <t>в т.ч.                                                       Эстонская 157</t>
  </si>
  <si>
    <t>в т.ч.                                                         Ейская 17</t>
  </si>
  <si>
    <t>в т.ч.                                                         Артемовская 207</t>
  </si>
  <si>
    <t>в т.ч.                                                            Иноземцева 97</t>
  </si>
  <si>
    <t>в т.ч                                                 Воровского 65 В</t>
  </si>
  <si>
    <t>в т.ч.                                                          Энгельса 353 Е</t>
  </si>
  <si>
    <t xml:space="preserve">                                                                    Ленина 148</t>
  </si>
  <si>
    <t>31.09.2019</t>
  </si>
  <si>
    <t>в т.ч.                                                          Московская 147 Б</t>
  </si>
  <si>
    <t>в т.ч.                                                       Киевская 7</t>
  </si>
  <si>
    <t>в т.ч.                                                       Украинская 216</t>
  </si>
  <si>
    <t>в т.ч.                                                           Гайдаш 58</t>
  </si>
  <si>
    <t>в т.ч.                                                           Можайского 17</t>
  </si>
  <si>
    <t>РГ ул.Московская, Грибоедова, Заводская, Тургенева, Пролетарская мкр Колодезное п. Тарасовский, инв.00-003574</t>
  </si>
  <si>
    <t>в т.ч.                                              Ул.Октябрьская,87</t>
  </si>
  <si>
    <t>10,12,2018</t>
  </si>
  <si>
    <t xml:space="preserve">                                                       ул.Октябрьская,80/1</t>
  </si>
  <si>
    <t>11,12,2018</t>
  </si>
  <si>
    <t xml:space="preserve">                                                       ул.Победы,89/1</t>
  </si>
  <si>
    <t>12,12,2018</t>
  </si>
  <si>
    <t xml:space="preserve">                                                       ул.Победы,89/2</t>
  </si>
  <si>
    <t>17,12,2018</t>
  </si>
  <si>
    <t xml:space="preserve">                                                       ул.Котовского,2</t>
  </si>
  <si>
    <t>18,12,2018</t>
  </si>
  <si>
    <t xml:space="preserve">                                                     ул.Колхозная,34</t>
  </si>
  <si>
    <t>22,12,2018</t>
  </si>
  <si>
    <t xml:space="preserve">                                                     ул.Заводская,5а/2</t>
  </si>
  <si>
    <t>23,12,2018</t>
  </si>
  <si>
    <t xml:space="preserve">                                                     ул.Заводская,9/2</t>
  </si>
  <si>
    <t>24,12,2018</t>
  </si>
  <si>
    <t>ПАО "Газпром газораспределение Ростов-на-Дону" в г.Миллерово</t>
  </si>
  <si>
    <t>Г-ввод ул.Кольцевая,12, х.Морозов,к ГВСНД х.Морозов,Морозовский р-н, аренда</t>
  </si>
  <si>
    <t>Г-ввод ул.Седова,158, г.Морозовск,стор.</t>
  </si>
  <si>
    <t>в тч  ул. Парижкой Коммуны д.6-8</t>
  </si>
  <si>
    <t>в т ч ул. Зеленского д. 84 корпус 250</t>
  </si>
  <si>
    <t>ПАО "Газпром газораспределение Ростов-на-Дону" в г.Морозовске</t>
  </si>
  <si>
    <t>Г-ввод пр.Платовский,61-б,г.Новочеркасск,аренда</t>
  </si>
  <si>
    <t>Г-ввод пр-кт Центральный,7а, г.Новочеркасск,стор</t>
  </si>
  <si>
    <t>Г-ввод пр-кт Центральный,9а, г.Новочеркасск,стор</t>
  </si>
  <si>
    <t>Г-ввод ул.Второй,17, с/т №11,уч 17лит А, г.Новочеркасск,стор</t>
  </si>
  <si>
    <t>Г-ввод ул.Ларина 35/ул. Щорса 131 г.Новочеркасск,арен</t>
  </si>
  <si>
    <t>Г-ввод ул.Мечникова 11, лит А, г.Новочеркасск,стор</t>
  </si>
  <si>
    <t>Г-ввод пер.Северный 16, г.Новочеркасск,стор</t>
  </si>
  <si>
    <t>Г-ввод с/т № 2 Магнит,уч 73 лит А, г.Новочеркасск,стор</t>
  </si>
  <si>
    <t>Г-ввод ул.Первая, уч 78а, лит В, г.Новочеркасск,стор</t>
  </si>
  <si>
    <t>Г-ввод пер.Малиновый,49, г.Новочеркасск, стор.</t>
  </si>
  <si>
    <t>Г-ввод ул.Сарматская,48, г.Новочеркасск,стор.</t>
  </si>
  <si>
    <t>Г-ввод ул.Бульвар Роз,17, г.Новочеркасск,стор.</t>
  </si>
  <si>
    <t>Г-ввод ул.Просвещения,19, лит.В,г.Новочеркасск,аренда</t>
  </si>
  <si>
    <t>Г-ввод пер.Казанский,5, лит.А, г.Новочеркасск,аренда</t>
  </si>
  <si>
    <t>Г-ввод ул.Первая,78а,лит.В, СТ №11,г.Новочеркасск,стор.</t>
  </si>
  <si>
    <t>Г-ввод к.н. 61:55:0011016:667, г.Новочеркасск,стор.</t>
  </si>
  <si>
    <t>Г-ввод к.н. 61:55:0011016:668, г.Новочеркасск,стор.</t>
  </si>
  <si>
    <t>Г-ввод СТ №6,42, г.Новочеркасск,стор.</t>
  </si>
  <si>
    <t>Г-ввод СТ №6,43, г.Новочеркасск,стор.</t>
  </si>
  <si>
    <t>Г-ввод пер.Омский,10, г.Новочеркасск,аренда</t>
  </si>
  <si>
    <t>Г-ввод ул.Ященко А.А.,41, лит.В, г.Новочеркасск,стор.</t>
  </si>
  <si>
    <t>Г-ввод ул.Флерова А.Ф.,27, г.Новочеркасск, стор.</t>
  </si>
  <si>
    <t>Г-ввод пер.Володарского,34, лит.А, г.Новочеркасск, аренда</t>
  </si>
  <si>
    <t>Г-ввод ул.Полевая,149, СТ 110, ул.Декоративная,лит,А, г.Новочеркасск,стор.</t>
  </si>
  <si>
    <t>Г-ввод ул.Мацоты С.В., 52-б, г.Новочеркасск, стор.</t>
  </si>
  <si>
    <t>Г-ввод ул.Миронова,21А,г.Новочеркасск, стор.</t>
  </si>
  <si>
    <t>Г-ввод ул.Худякова,16Б,г.Новочеркасск, стор.</t>
  </si>
  <si>
    <t>Г-ввод ул.Худякова,18Б,г.Новочеркасск, стор.</t>
  </si>
  <si>
    <t>Г-ввод ул.Хоперская,9, г.Новочеркасск, стор.</t>
  </si>
  <si>
    <t>Г-ввод ул.Бульвар Роз,24, лит.А,г.Новочеркассск, стор.</t>
  </si>
  <si>
    <t>Г-ввод ул.Шестая,26, лит.В, СТ № 22 Пожарники, г.Новочеркасск, стор.</t>
  </si>
  <si>
    <t>Г-ввод пер.Отрадный,5, г.Новочеркасск, стор.</t>
  </si>
  <si>
    <t>Г-ввод ул.Народная,22,лит.А, г.Новочеркасск, аренда</t>
  </si>
  <si>
    <t>Г-ввод пр.Платовский,154Б, г.Новочеркасск, аренда</t>
  </si>
  <si>
    <t xml:space="preserve">РГНД ст.Заплавская, Октябрьский район (2 этап), инв.00-000510 </t>
  </si>
  <si>
    <t>Г-ввод ул.Селекционная,19б, кв 2,лит А,г.Новочеркасск,аренда</t>
  </si>
  <si>
    <t>Г-ввод пер.Рощинский,78,г.Новочеркасск,аренда</t>
  </si>
  <si>
    <t>Г-ввод с/т Малинка к.н. 61:02:0505501:1115, уч 491, г.Новочеркасск,аренда</t>
  </si>
  <si>
    <t>ПАО "Газпром газораспределение Ростов-на-Дону" в г.Новочеркасске</t>
  </si>
  <si>
    <t>Г-ввод ул.Пархоменко,58-2а,г.Таганрог, к ГНД Жилмас, Русскпол,г.Таганрог,аренда</t>
  </si>
  <si>
    <t>Г-ввод СНТ Полет,304, с.Николаевка,Неклиновский р-н, стор.</t>
  </si>
  <si>
    <t>Г-ввод ДСК Сигма,19,с.Николаевка,Неклиновский р-н,стор.</t>
  </si>
  <si>
    <t>Г-ввод ул.Восточная,36-а,с.Новобессергеневка,Неклиновский р-н,стор.</t>
  </si>
  <si>
    <t>Г-ввод ул.Береговая,11,с.Андреево-Мелентьево,Неклиновский р-н,стор.</t>
  </si>
  <si>
    <t>Г-ввод ул.Инициативная,39, с.Новобессергеновка,Неклиновский р-н,стор.</t>
  </si>
  <si>
    <t>Г-ввод НДТ Мичуринец-1,уч.Х-1, г.Таганрог,стор.</t>
  </si>
  <si>
    <t>Г-ввод СТ Дачное-1,аллея,4,уч-к 48, г.Таганрог,стор.</t>
  </si>
  <si>
    <t>Г-ввод ул.Березовая,12а,с.Покровское,Неклиновский р-н,стор.</t>
  </si>
  <si>
    <t>Г-ввод ул.Межевая,16, с.Николаевка,Неклиновский р-н,стор.</t>
  </si>
  <si>
    <t>Г-ввод ул.Шапошникова,11а,с.Синявское,Неклиновский р-н,стор.</t>
  </si>
  <si>
    <t>Г-ввод ул.Березовая,30, с.Покровское,Неклиновский р-н,стор.</t>
  </si>
  <si>
    <t>Г-ввод СНТ Путеец,уч.1, ст.Морская,Неклиновский р-н,стор.</t>
  </si>
  <si>
    <t>Г-ввод СНТ Коммунальник,26, с.Николаевка,Неклиновский р-н,стор.</t>
  </si>
  <si>
    <t>Г-ввод СНТ Салют,уч.95, г.Таганрог,стор.</t>
  </si>
  <si>
    <t>Г-ввод Поляковское шоссе,11-13, г.Таганрог,стор.</t>
  </si>
  <si>
    <t>Г-ввод ул.Чехова,81, с.Николаевка,Неклиновский р-н,стор.</t>
  </si>
  <si>
    <t>Г-ввд СТ Бережок,6,х.Грузиновка,Неклиновский р-н,стор.</t>
  </si>
  <si>
    <t>Г-ввд ул.Степная,110,с.Приморка,Неклиновский р-н,стор.</t>
  </si>
  <si>
    <t>Г-ввд ул.Полевая,31,п.Дмитриадовка,Неклиновский р-н,стор.</t>
  </si>
  <si>
    <t>Г-ввод ул.Полевая,35, п.Дмитриадовка,Неклиновский р-н,стор.</t>
  </si>
  <si>
    <t>Г-ввод пер.6-й Артиллерийский,3-а,г.Таганрог,стор.</t>
  </si>
  <si>
    <t>Г-ввод СНТ Дачное-1,аллея,7, уч.1, г.Таганрог,стор.</t>
  </si>
  <si>
    <t>Г-ввод ул.Седова,4-1, г.Таганрог,стор.</t>
  </si>
  <si>
    <t>Г-ввод ул.Садовая,35, г.Таганрог,стор.</t>
  </si>
  <si>
    <t>Г-ввод пер.16-й Артиллерийский,57, г.Таганрог,стор.</t>
  </si>
  <si>
    <t>Г-ввод пр-езд 1-й Линейный,54а,г.Таганрог,стор.</t>
  </si>
  <si>
    <t>Г-ввод ул.Бабушкина,60-4,г.Таганрог,стор.</t>
  </si>
  <si>
    <t>Г-ввод ул.Бакинская,89,г.Таганог,стор.</t>
  </si>
  <si>
    <t>Г-ввод ул.Осипенко,72, г.Таганрог,стор.</t>
  </si>
  <si>
    <t>Г-ввод ул.Профсоюзная,47,г.Таганрог,стор.</t>
  </si>
  <si>
    <t>Г-ввод пер.7-й Мариупольский,6, г.Таганрог,стор.</t>
  </si>
  <si>
    <t>Г-ввод пер.Мирный,1,с.Политотдельское,Матвеево-Курганский р-н,стор.</t>
  </si>
  <si>
    <t>Г-ввод ул.Вишневая,11, с.Самбек,Неклиновский р-н,стор.</t>
  </si>
  <si>
    <t>Г-ввод ДНТ Энтузиаст-2, 7, с.Николаевка,Неклиновский р-н,стор.</t>
  </si>
  <si>
    <t>ГСНД  для газ-и мкр "Парковый", п. Матвеев Курган, Ростовской обл, инв.000016443</t>
  </si>
  <si>
    <t>Г-ввод ул.Лесная,36,с.Новобессергеновка,Неклиновский р-н, стор.</t>
  </si>
  <si>
    <t>Г-ввод ул.Спортивная,74,с.Новобессергеновка,Неклиновский р-н,стор.</t>
  </si>
  <si>
    <t>Г-ввод ул.Янтарная,9,с.Новобессергеновка,Неклиновский р-н,стор.</t>
  </si>
  <si>
    <t>Г-ввод пер.Энергетический,уч-к 157,СНТ Морской, х.Мержаново,Неклиновский р-н,стор.</t>
  </si>
  <si>
    <t>Г-ввод СНТ Дачное-1,аллея 6, уч-к 11, г.Таганрог,стор.</t>
  </si>
  <si>
    <t>Г-ввод ул.Идеальная, уч-к 55, СДТ Морской-1,с.Приморка,Неклиновский р-н,стор.</t>
  </si>
  <si>
    <t>Г-ввод ул.Ждановская,17,Виноградная,18, г.Таганрог, заявитель Серикова А.Н., г.Таганрог, аренда</t>
  </si>
  <si>
    <t>Г-ввод ул.Ждановская,17,Виноградная,18, г.Таганрог, заявитель Рябичева О.В., г.Таганрог, аренда</t>
  </si>
  <si>
    <t>Г-ввод Северо-Западное шоссе,3, ДНТ Дачное-2, уч-к 339, г.Таганрог, стор.</t>
  </si>
  <si>
    <t>Г-ввод ул.Стахановская,95-в,с.Петрушино, к ВНГ ул.Энгельса,Новостр,Стах.Неклиновский р-н,аренда</t>
  </si>
  <si>
    <t>Г-ввод пер.3-й Мариупольский,ул.Бартини,31/30, г.Таганрог, стор.</t>
  </si>
  <si>
    <t>Г-ввод х.Пименово на 200 м. ю-в.х.Пименово, к ПГ с.Отрадное,с.Б.Неклиновка,Неклиновский р-н,аренда</t>
  </si>
  <si>
    <t>Г-ввод ул.Воронежская,75, п.Матвеев-Курган,Матвеево-Курганский р-н,стор.</t>
  </si>
  <si>
    <t>ПАО "Газпром газораспределение Ростов-на-Дону" в г. Таганрог</t>
  </si>
  <si>
    <t>ГВНД ул.Орджоникидзе, х.Ленинаван,Мясниковский р-н, инв.22-06666</t>
  </si>
  <si>
    <t>Г-ввод пер.8-й Путеводный,уч-к 54, с/т Изумруд,г.Ростов-на-Дону,стор.</t>
  </si>
  <si>
    <t>Г-ввод ул.Пролетарская,77а,с.Чалтырь,Мясниковский р-н,стор.</t>
  </si>
  <si>
    <t>ГНД ул.Абовяна, с.Чалтырь,Мясниковский р-н,инв.22-00128</t>
  </si>
  <si>
    <t>Г-ввод ул.Луговая,4,ДНП поселок Озерный,Мясниковский р-н, стор.</t>
  </si>
  <si>
    <t>Г-ввод ул.1-я Кольцевая,7,х.Калинин,Мясниковский р-н,стор.</t>
  </si>
  <si>
    <t>Г-ввод ул.Степная,83-б, х.Калинин,Мясниковский р-н,стор.</t>
  </si>
  <si>
    <t>Г-ввод ул.Адонская,6-бе,х.Калинин,Мясниковский р-н.стор.</t>
  </si>
  <si>
    <t>Г-ввод ул.Комсомольская,36,с.Крым,Мясниковский р-н,стор.</t>
  </si>
  <si>
    <t>ГНД ул.Крестьянская с. Б.Салы, Мясниковский р-н,инв.22-00517</t>
  </si>
  <si>
    <t>Г-ввод пер.7-й Путеводный,7а,СНТ Изумруд,г.Ростов-на-Дону,стор.</t>
  </si>
  <si>
    <t>ГНД ул.Шаумяна,х.Красный Крым,Мясниковский рр-н,инв.22-00924</t>
  </si>
  <si>
    <t>Г-ввод СНТ Сириус, уч-к 115,Мясниковский р-н,стор.</t>
  </si>
  <si>
    <t>Г-ввод ул.Грушевая,13, ДНП Поселок Озерный,Мясниковский р-н</t>
  </si>
  <si>
    <t>Г-ввод ул.Чапаева,3,х.Веселый, Мясниковский р-н, стор.</t>
  </si>
  <si>
    <t>Г-ввод ул.Глинки,11,х.Ленинаван,Мясниковский р-н, стор.</t>
  </si>
  <si>
    <t>Г-ввод ул.Таганрогская,69, х.Ленинаван, Мясниковский р-н, стор.</t>
  </si>
  <si>
    <t>Г-ввод СНТ Изумруд,уч-к 84, г.Ростов-на-Дону,стор.</t>
  </si>
  <si>
    <t>Г-ввод ул.50 летия Победы,19, х.Калинин, Мясниковский р-н,стор.</t>
  </si>
  <si>
    <t>Г-ввод ул.Цветочная,33, ДНП поселок Озерный,Мясниковский р-н,стор.</t>
  </si>
  <si>
    <t>Г-ввод ул.Российская,25,х.Красный Крым,Мясниковский р-н,стор.</t>
  </si>
  <si>
    <t>Г-ввод ул.Пролетарская,36а,с.Крым,Мясниковский р-н,стор.</t>
  </si>
  <si>
    <t>ГНД ул.Героев,с.Большие Салы,Мясниковский р-н, инв.22-00486</t>
  </si>
  <si>
    <t>Г-ввод ул.Виноградная,10, ДНП Поселок Озерный,Мясниковский р-н.стор.</t>
  </si>
  <si>
    <t>Г-ввод ул.9-й Путеводный,8,СНТ Изумруд,г.Ростов-на-Дону,стор.</t>
  </si>
  <si>
    <t>Г-ввод ул.Первомайская,27а,с.Крым,Мясниковский р-н,стор.</t>
  </si>
  <si>
    <t>Г-ввод ул.Кардашяна,25,с.Крым,Мясниковский р-н,стор.</t>
  </si>
  <si>
    <t>Г-ввод ул.Российская,10, х.Красный Крым, Мясниковский р-н, стор.</t>
  </si>
  <si>
    <t>Г-ввод ул.Лукашина,23, х.Ленинакан, Мясниковский р-н, стор.</t>
  </si>
  <si>
    <t>Г-ввод ул.Чехова,12а,с.Большие Салы,Мясниковский р-н,стор.</t>
  </si>
  <si>
    <t>Г-ввод ул.Вишневая,30, Поселок Озерный, Мясниковский р-н,стор.</t>
  </si>
  <si>
    <t>Г-ввод ул.Жукова,22, с.Крым,Мясниковский р-н,стор.</t>
  </si>
  <si>
    <t>Г-ввод ул.Кардашяна,5,с.Крым,Мясниковский р-н,стор.</t>
  </si>
  <si>
    <t>Г-ввод ул.11-й тупик,2в,с.Чалтырь,Мясниковский р-н,стор.</t>
  </si>
  <si>
    <t>Г-ввод ул.Олимпийская,27,х.Красный Крым,Мясниковский р-н,стор.</t>
  </si>
  <si>
    <t>Г-ввод ул.Березовая,47, п.Озерный,Мясниковский р-н,стор.</t>
  </si>
  <si>
    <t>Г-ввод ул.Кардашяна,39, с. Крым,  Мясниковский р-н ,стор.</t>
  </si>
  <si>
    <t>ПАО "Газпром газораспределение Ростов-на-Дону" в с.Чалтырь</t>
  </si>
  <si>
    <t>Г-ввод ул.Шоссейная,1-з, г.Шахты к РГСД п.Каменоломни имп.Базе от Крупской, г.Шахты, аренда</t>
  </si>
  <si>
    <t>ПАО "Газпром газораспределение Ростов-на-Дону" в г.Шахты</t>
  </si>
  <si>
    <t>Г-ввод пер.Расковой,20,г.Ростов-на-Дону к ГНД по пер.Расковой, аренда</t>
  </si>
  <si>
    <t>Г-ввод ул.Комсомольская,88/5А, г.Ростов-на-Дону к ГСД по ул. 45-яЛиния, аренда</t>
  </si>
  <si>
    <t>Г-ввод ул.Левобережная,6 г.Ростов-на-Дону к ГСД по ул.Левобережная,г.ростов-на-Дону,аренда</t>
  </si>
  <si>
    <t>Г-ввод ул.Гранитная,20,х.Камышеваха к ГНД по ул.Гранит,х.Камышев,Аксайский р-н,аренда</t>
  </si>
  <si>
    <t>Г-ввод пер.Долевой,2г,г.Ростов-на-Дону к ГНД по пер.Долевой,г.Ростов-на-Дону,аренда</t>
  </si>
  <si>
    <t>Г-ввод ул.Лермонтовская,111,г.Ростов-на-Дону к РГСД пер.Газетный,Ростов-на-Дону, аренда</t>
  </si>
  <si>
    <t>Г-ввод ул.Текучева,174/99,г.Ростов-на-Дону к РГНД ул.Текучева,г.Ростов-на-Дону,аренда</t>
  </si>
  <si>
    <t>Г-ввод ул.Мечникова,130,г.Ростов-на-Дону к ПГНД ул.Дранко,Ростов-на-Дону, аренда</t>
  </si>
  <si>
    <t>Г-ввод пр-кт 40-летия Победы,73/18г.Ростов-на-Дону к РГНД по пр-кт 40-лет Поб,Ростов-на-Дону, аренда</t>
  </si>
  <si>
    <t>Г-ввод ул.Финишная,3,г.Ростов-на-Дону г.ПГНД ул.Финишная,г.Ростов-на-Дону,аренда</t>
  </si>
  <si>
    <t>Г-ввод х.Камышеваха,поле 42б,Аксайский район к.н.61:02:0600010:11319 к ГНД х. Камышеваха,аре аренда</t>
  </si>
  <si>
    <t>Г-ввод пл.Рыбака,1,г.Ростов-на-Дону к ГНД по пл. Рыбака, аренда</t>
  </si>
  <si>
    <t>Г-ввод ул.Мечникова,75,г.Ростов-на-Дону к ПГНД ул.Мечникова,Ростов-на-Дону, аренда</t>
  </si>
  <si>
    <t>Г-ввод пр.Кировский,98,г.Ростов-на-Дону к ГСД по пр. Кировский,г.Ростов-на-Дону,аренда</t>
  </si>
  <si>
    <t>Г-ввод ул.Рыцарская,116,г.Ростов-на-Дону к ПГНД по ул.Рыцарская, стор</t>
  </si>
  <si>
    <t>Г-ввод ул.Ц.Кунникова,9/29,г.Ростов-на-Дону к РГНД по ул.Ц.Кунникова, аренда</t>
  </si>
  <si>
    <t>Г-ввод пер.Тувинский,49г,г.Ростов-на-Дону к ГНД по пер.Дзержинского, аренда</t>
  </si>
  <si>
    <t>Г-ввод ул.Стрелковая,34,г.Ростов-на-Дону к ГСД по ул.Стрелковая,г.Ростов-на-Дону,аренда</t>
  </si>
  <si>
    <t>Г-ввод пер.1-й Кольский,8а,г.Ростов-на-Дону к ПГНД по ул.1-й Кольский,г.Ростов-на-Дону,аренда</t>
  </si>
  <si>
    <t>Г-ввод ул.Ст.Советов,9б, г.Ростов-на-Дону к ГСД по ул. Страны Советов, аренда</t>
  </si>
  <si>
    <t xml:space="preserve">Г-ввод ул.Ю-Восточная Промзона,уч.17,заявитель Акимова,г.Ростов-на-Дону,аренда </t>
  </si>
  <si>
    <t>Г-ввод ул.Калиновская,15, г.Ростов-на-Дону к ПГНД ул.Калиновская, г.Ростов-на-Дону, аренда</t>
  </si>
  <si>
    <t>Г-ввод ул.Ченцова,40, г.Ростов-на-Дону к ПГСД ул.Ченцова,г.Ростов-на-Дону, аренда</t>
  </si>
  <si>
    <t>Г-ввод ул.Зерноградская,37,г.Рстов-на-Дону, к ГНД ул.Зерноградская, г.Ростов-на-Дону, стор.</t>
  </si>
  <si>
    <t>Г-ввод ул.1-я Союзная,37, г.Ростов-на-Дону, стор.</t>
  </si>
  <si>
    <t>Г-ввод пер.Ярошенко,13, к ПГНД по пер.Ярошенко,г.Ростов-на-Дону, аренда</t>
  </si>
  <si>
    <t>Г-ввод ул.Книжная,111,г.Ростов-на-Дону к ГНД ул.Книжная,г.Ростов-на-Дону, аренда</t>
  </si>
  <si>
    <t>Г-ввод пр.Стачки,257А, г.Ростов-на-Дону к ПГСД пр.Стачки, г.Ростов-на-Дону,аренда</t>
  </si>
  <si>
    <t>Г-ввод пр.Стачки,124,г.Ростов-на-Дону к ПГНД ул.4-я Кольцевая,г.Ростов-на-Дону,аренда</t>
  </si>
  <si>
    <t>Г-ввод ул.Мадояна,45А/25,г.Ростов-на-Дону к ГНД ул.Мадояна,г.Ростов-на-Дону,аренда</t>
  </si>
  <si>
    <t>Г-ввод ул.Катаева,289,г.Ростов-на-Дону к ПГНД ул.Катаева,г.Ростов-на-Дону,аренда</t>
  </si>
  <si>
    <t>Г-ввод ул.Доватора, ком.зона р-на Левенцовка, к ПГСД ул.Доватора,г.Ростов-на-Дону,аренда</t>
  </si>
  <si>
    <t>Г-ввод ул.Димитрова,63,г.Ростов-на-Дону к ПГСД ул.Димитрова,г.Ростов-на-Дону,аренда</t>
  </si>
  <si>
    <t>Г-ввод пер.Несветайский,6А,г.Ростов-на-Дону, к ГНД ул.Зявкина,г.Ростов-на-Дону,аренда</t>
  </si>
  <si>
    <t>Г-вод пер.1-й Атмосферный,5,г.Ростов-на-Дону к ПГНд ул.Космическая,г.Ростов-на-Дону,аренда</t>
  </si>
  <si>
    <t>Г-ввод ул.21-я линия,29, г.Ростов-на-Дону, к ГНД ул. 21-я Линия,г.Ростов-на-Дону,аренда</t>
  </si>
  <si>
    <t>Г-ввод ул.Павлодарская,8, г.Ростов-на-Дону, к ГНД ул.Павлодарская,г.Ростов-на-Дону,аренда</t>
  </si>
  <si>
    <t>Г-ввод пер.Орджоникидзе,1б, г.Ростов-на-Дону,к ПГНД пер.Орджоникидзе,г.Ростов-на-Дону,аренда</t>
  </si>
  <si>
    <t>Г-ввод пер.Семашко,21А/58Б,г.Ростов-на-Дону, к ПГНД ул.Темерницкая,г.Ростов-на-Дону,аренда</t>
  </si>
  <si>
    <t>Г-ввод пер.Дунаевского,10, г.Ростов-на-Дону к ПГНД пер.Дунаевского,г.Ростов-на-Дону,аренда</t>
  </si>
  <si>
    <t>Г-ввод пер.1-й Берестяной,уч.141, ДНТ Утро, г.Ростов-на-Дону, ГНД ДНТ Утро, г.Ростов-на-Дону,стор</t>
  </si>
  <si>
    <t>Г-ввод ул.Механизаторов,13,г.Ростов-на-Дону, к ГСД ул.Механизаторов,г.Ростов-на-Дону,аренда</t>
  </si>
  <si>
    <t>Г-ввод ул.Белорусская,159,г.Ростов-на-Дону,стор.</t>
  </si>
  <si>
    <t>Г-ввод пер.2-й переулок,115, г.Ростов-на-Дону, к ГНД пер. 2-й, г.Ростов-на-Дону,аренда</t>
  </si>
  <si>
    <t>Г-ввод ул.Магнитогорская,4а,г.Ростов-на-Дону,стор.</t>
  </si>
  <si>
    <t>Г-ввод ул.Вавилова,68, г.Ростов-на-Дону,к ГСД ул.Днепроградская,г.Ростов-на-Дону,аренда</t>
  </si>
  <si>
    <t>Г-ввод снт Женьшень,41, ул.Женьшеневая,26а, г.Ростов-на-Дону,стор.</t>
  </si>
  <si>
    <t>Г-ввод снт Женьшень,41, ул.Женьшеневая,26б, г.Ростов-на-Дону,стор.</t>
  </si>
  <si>
    <t>Г-ввод ул.2-я Авиапромовская,9, г.Ростов-на-Дону, стор.</t>
  </si>
  <si>
    <t>Г-ввод ул.30-летия Октября, 91В, г.Ростов-на-Дону, стор.</t>
  </si>
  <si>
    <t>Г-ввод ул.Совхозная,32А,котельная,г.Ростов-на-Дону</t>
  </si>
  <si>
    <t>Г-ввод ул.Орбитальная,3е,г.Ростов-на-Дону, стор.</t>
  </si>
  <si>
    <t>Г-ввод пр.Стачки,114,г.Ростов-на-Дону,стор.</t>
  </si>
  <si>
    <t>Г-ввод ул.Линейная,110,г.Ростов-на-Дону,стор.</t>
  </si>
  <si>
    <t>Г-ввод ул.Подтелкова,15,г.Ростов-на-Дону,стор.</t>
  </si>
  <si>
    <t>Г-ввод пер.Беломорский,98,г.Ростов-на-Дону,стор.</t>
  </si>
  <si>
    <t>Г-ввод ул.Тимошенко,7, г.Ростов-на-Дону,стор.</t>
  </si>
  <si>
    <t>Г-ввод ул.Портовая,63,г.Ростов-на-Дону,стор.</t>
  </si>
  <si>
    <t>Г-ввод пер.Фруктовый,10/36,г.Ростов-на-Дону,к ПГНД ул.Калитвенская,2-й Пятилетки,Ростов-на-Дону,арен</t>
  </si>
  <si>
    <t>Г-ввод ул.7-я Турнирная,39,г.Ростов-на-Дону,стор.</t>
  </si>
  <si>
    <t>Г-ввод пр.Стачки,318,г.Ростов-на-Дону, к ПГСД пр.Стачки,г,Ростов-на-Дону,аренда</t>
  </si>
  <si>
    <t>Г-ввод ул.Еременко,56д,г.Ростов-на-Дону, к ПГСД ул.Доватора,г.Ростов-на-Дону,аренда</t>
  </si>
  <si>
    <t>Г-ввод СНТ Мечта,9а,г.Ростов-на-Дону,стор.</t>
  </si>
  <si>
    <t>Г-ввод пер.Соборный,24,г.Ростов-на-Дону,стор.</t>
  </si>
  <si>
    <t>Г-ввод ул.Спелая,4а,ДНТ Садовод-Любитель,г.Ростов-на-Дону, стор.</t>
  </si>
  <si>
    <t>Г-ввод ул.2-я Романтическая,69/10,СНТ Донпоходг.Ростов-на-Дону, стор.</t>
  </si>
  <si>
    <t>Г-ввод пр.Удачный,8, п. Темерницкий,Аксайский р, стор.</t>
  </si>
  <si>
    <t>Г-ввод СНТ Урожай, уч-к 2-42 к.н. 61:44:0082612:136,г.Ростов-на-Дону,стор.</t>
  </si>
  <si>
    <t>Г-ввод ул.Кристальная,14, к.н. 61:02:0600010:11496,х.Камышеваха,Аксайский р-н,стор.</t>
  </si>
  <si>
    <t>Г-ввод ул.Курортная,41а,г.Ростов-на-Дону,к ПГНД ул.Горбачева,г.Ростов-на-Дону,аренда</t>
  </si>
  <si>
    <t>Г-ввод ул.Левобережная,2, СНТ Задонье, уч-к 157/3, ст.Ольгинская,Аксайский р-н,стор.</t>
  </si>
  <si>
    <t>Г-ввод ДНТ Победа,97,г.Ростов-на-Дону,стор.</t>
  </si>
  <si>
    <t>Г-ввод ул.Доватора,71б,г.Ростов-на-Дону,стор.</t>
  </si>
  <si>
    <t>Г-ввод пер.5-й Поселковый,18,г.Ростов-на-Дону,ПГНД пер.Аэроклуб.г.Ростов-на-Дону,аренда</t>
  </si>
  <si>
    <t>Г-ввод пер.Джамбульский,1/52,г.Ростов-на-дону РГСД пер.Джамбуль,г.Ростов-на-Дону,аренда</t>
  </si>
  <si>
    <t>Г-ввод ул.2-я Спасская,14,г.Ростов-на-Дону,стор.</t>
  </si>
  <si>
    <t>Г-ввод СТ Факел-2, уч-к 35,г.Ростов-на-Дону,стор.</t>
  </si>
  <si>
    <t>Г-ввод пр.Маршала Жукова,35/8, к.н. 61:44:000000:0996, г.Ростов-на-Дону,ПГСД ул.Доватора,аренда</t>
  </si>
  <si>
    <t>Г-ввод ул.Космическая,17,г.Ростов-на-Дону,стор.</t>
  </si>
  <si>
    <t>Г-ввод р-н комплекса Ростовской таможни.вдоль п.Водопадный,Аксайский р-н,аренда</t>
  </si>
  <si>
    <t>Г-ввод пр.40 летия Победы,320/2, г.Ростов-на-Дону,НГНД пр.40-летия Победы,аренад</t>
  </si>
  <si>
    <t>Г-ввод ул.Миронова,2Е,г.Ростов-на-Дону,ГНД ул.Лелюшенко,г.Ростов-на-Дону,аренда</t>
  </si>
  <si>
    <t>Г-ввод ул.Литовская,40,38,г.Ростов-на-Дону,стор.</t>
  </si>
  <si>
    <t>Г-ввод ул.Милая,37, г.Ростов-на-Дону,стор.</t>
  </si>
  <si>
    <t>Г-ввод ул.4-я Городецкая,12/4,СТ Защитник,г.Ростов-на-Дону,стор.</t>
  </si>
  <si>
    <t>Г-ввод с/т Защитник,25/32, г.Ростов-на-Дону, стор.</t>
  </si>
  <si>
    <t>Г-ввод ул.Гипсовая,24,г.Ростов-на-Дону, стор.</t>
  </si>
  <si>
    <t>Г-ввод ул.Мопра,42,г.Ростов-на-Дону, ПГСД пр.Стачки,114,г.Ростов-на-Дону,аренда</t>
  </si>
  <si>
    <t>Г-ввод ул.Литвинова,30, г.Ростов-на-Дону,к ПГСД ул.Литвинова,г.Ростов-на-Дону,аренда</t>
  </si>
  <si>
    <t>Г-ввод ул.Горчакова,20,г.Аксай,стор.</t>
  </si>
  <si>
    <t>Г-ввод ул.Горчакова,22,г.Аксай,стор.</t>
  </si>
  <si>
    <t>Г-ввод ул.Череповецкая,42,г.Ростов-на-Дону,стор.</t>
  </si>
  <si>
    <t>Г-ввод ул.15-я Линия,8,г.Ростов-на-Дону,к ПГНД ул.15-я Линия,г.Ростов-на-Дону,аренда</t>
  </si>
  <si>
    <t>Г-ввод ул.Лелюшенко,16, г.Ростов-на-Дону,стор.</t>
  </si>
  <si>
    <t>Г-ввод х.Камышеваха,к.н. 61:02:0010401:716, Аксайский р-н, к ПГСД пр.Изумрудный,х.Камышеваха,Аксайский р-н,аренда</t>
  </si>
  <si>
    <t>Г-ввод ул.Золотистая,128/1, СНТ Виноградарь,г.Ростов-на-Дону,стор.</t>
  </si>
  <si>
    <t>Г-ввод ул.Татарская,89,г.Ростов-на-Дону, к ПГНД ул.Татарская,г.Ростов-на-Дону,аренда</t>
  </si>
  <si>
    <t>Г-ввод ул.Петровская,3,г.Ростов-на-Дону,к РГСД ул.Чехова,г.Ростов-на-Дону,аренда</t>
  </si>
  <si>
    <t>Г-ввод ул.Латуневая,7, х.Камышеваха,Аксайский р-н, стор.</t>
  </si>
  <si>
    <t>Г-ввод СНТ Защитник,15/36,г.Ростов-на-Дону,стор.</t>
  </si>
  <si>
    <t>Г-ввод ул.Добрососедская,35, ДНТ Исток, уч 185, г.Ростов-на-Дону,стор.</t>
  </si>
  <si>
    <t>Г-ввод ДНТ Исток, уч 174, г.Ростов-на-Дону,стор.</t>
  </si>
  <si>
    <t>Г-ввод ул.Прокофьева,8,г.Ростов-на-Дону,стор.</t>
  </si>
  <si>
    <t>Г-ввод ул.Суворова,13, г.Ростов-на-Дону стор</t>
  </si>
  <si>
    <t>Г-ввод ул.Жданова,14, г. Ростов-на-Дону, стор.</t>
  </si>
  <si>
    <t>Г-ввод ул.39-я Линия,77,г.Ростов-на-Дону,аренда</t>
  </si>
  <si>
    <t>Г-ввод ул.Красноармейская,157/124, ,г.Ростов-на-Дону,стор.</t>
  </si>
  <si>
    <t>Г-ввод ул.2-я Луговая,27,г.Ростов-на-Дону,стор.</t>
  </si>
  <si>
    <t>Г-ввод ул.Шоссейная,2а,г.Ростов-на-Дону,стор.</t>
  </si>
  <si>
    <t>Г-ввод ул.Рябышева,119,г.Ростов-на-Дону,стор.</t>
  </si>
  <si>
    <t>Г-ввод пер.4-й Лазоревый,34/13,СНТ Урожай,г.Ростов-на-Дону,стор.</t>
  </si>
  <si>
    <t>Г-ввод ул.Федоровская,8,п.Темерницкий,Аксайский р-н,стор.</t>
  </si>
  <si>
    <t>Г-ввод пер.Парусный,43а,г.Ростов-на-Дону,к НГНД пер.Кущевский,24в,г.Ростов-на-Дону,аренда</t>
  </si>
  <si>
    <t>Г-ввод СНТ Защитник,4/17, г.Ростов-на-Дону,стор.</t>
  </si>
  <si>
    <t>Г-ввод ул.Федоровская,33,п.Темерницкий,Аксайский р-н,стор.</t>
  </si>
  <si>
    <t>Г-ввод пр.Ленина,158,г.Ростов-на-Дону,к РГНД пр.Ленина,г.Ростов-на-Дону,аренда</t>
  </si>
  <si>
    <t>Г-ввод пер.4-й Лазоревый,11,СНТ Урожай,г.Ростов-на-Дону,стор.</t>
  </si>
  <si>
    <t>Г-ввод ул.Ажурная,47,СНТ Союз,306,г.Ростов-на-Дону,стор.</t>
  </si>
  <si>
    <t>Г-ввод пер.4-й Аграрный,21, СНТ Ростсельмашевец, 12-300, г.Ростов-на-Дону,стор.</t>
  </si>
  <si>
    <t>Г-ввод ул.Строительная,33А,п.Темерницкий,Аксайский р-н,стор.</t>
  </si>
  <si>
    <t>Г-ввод пр-езд Видный,16/14,п.Темерницкий,Аксайский р-н,стор.</t>
  </si>
  <si>
    <t>Г-ввод пер.Лебяжий,4,г.Ростов-на-Дону,стор.</t>
  </si>
  <si>
    <t>Г-ввод ул.Портовая,335,г.Ростов-на-Дону,стор.</t>
  </si>
  <si>
    <t>Г-ввод ул.Платиновая,13,х.Камышеваха,к ПГСД ул.Платиновая,Аксайский р-н,аренда</t>
  </si>
  <si>
    <t>Г-ввод пер.2-й Поклонный,42 снт Аэро 42, г.Ростов-на-Дону, стор.</t>
  </si>
  <si>
    <t>Г-ввод НСТ Авангард-2,к.н. 61:44:0051108:215, г.Ростов-на-Дону, кПГНД СНТ Авангард-2, г.Ростов-на-Дону, стор.</t>
  </si>
  <si>
    <t>Г-ввод СНТ Защитник ,14/2, г.Ростов-на-Дону,стор.</t>
  </si>
  <si>
    <t>Г-ввод пер.Краснофлотский,12,г.Ростов-на-Дону,стор.</t>
  </si>
  <si>
    <t>Г-ввод ул.Кржижановского,252,г.Ростов-на-Дону,стор.</t>
  </si>
  <si>
    <t>Г-ввод пр.Шолохова,29а,г.Ростов-на-Дону,аренда</t>
  </si>
  <si>
    <t>Г-ввод ул.Пушкинская,12/88, г.Ростов-на-Дону, к ГСД пер. Халтуринский,г.Ростов-на-Дону,аренда</t>
  </si>
  <si>
    <t>Г-ввод пр.40-летия Победы, к.н. 61:44:0030913:2,г.Ростов-на-Дону, аренда</t>
  </si>
  <si>
    <t>Г-ввод ул.Геологическая,1, г. Ростов-на-Дону, аренда</t>
  </si>
  <si>
    <t>Г-ввод ул.Линейная,61/65, г. Ростов-на-Дону, аренда</t>
  </si>
  <si>
    <t>Г-ввод пр.Королева,1-п, г. Ростов-на-Дону, аренда</t>
  </si>
  <si>
    <t>Г-ввод ул.Орбитальная,149, г. Ростов-на-Дону, стор</t>
  </si>
  <si>
    <t>Г-ввод ул.Кулагина,62/45Б, г. Ростов-на-Дону, аренда</t>
  </si>
  <si>
    <t>Г-ввод пер.3-й Поселковый,27/216 бч, г.Ростов-на-Дону,аренда</t>
  </si>
  <si>
    <t>Г-ввод пер.Звездный,10, п. Верхнетемерницкий, Аксайский р стор</t>
  </si>
  <si>
    <t>Г-ввод ул.Терская, 20, (61:44:0031931:124) г. Ростов-на-Дону, аренда</t>
  </si>
  <si>
    <t>Г-ввод СНТ Восход УВД,114,  г. Ростов-на-Дону стор</t>
  </si>
  <si>
    <t>Г-ввод Юго-Восточная промзона,1/5, Мясниковский  г. Ростов-на-Дону аренда</t>
  </si>
  <si>
    <t>Г-ввод пер.7-й Самобытный,4а,  г. Ростов-на-Дону стор</t>
  </si>
  <si>
    <t>Г-ввод ул.Ермолова,16  г. Аксай стор</t>
  </si>
  <si>
    <t>Г-ввод СНТ Инициативный,252, к/н 61:44:0030606:195  г. Ростов-на-Дону стор</t>
  </si>
  <si>
    <t>Г-ввод ДНТ Утро 93,  г. Ростов-на-Дону стор</t>
  </si>
  <si>
    <t>Г-ввод пер.52-й Берестяной,31, ДНТ Утро, г. Ростов-на-Дону стор</t>
  </si>
  <si>
    <t>Г-ввод ДНТ Утро 268,  г. Ростов-на-Дону стор</t>
  </si>
  <si>
    <t>Г-ввод пер.4-й Газонный,16, СНТ Южтехмонтаж-1,г.Ростов-на-Дону,стор.</t>
  </si>
  <si>
    <t>Г-ввод пр-зд Достойный,14,п.Темерницкий,Аксайский р-н,стор.</t>
  </si>
  <si>
    <t>Г-ввод пер.Машиностроительный,7/110,г.Ростов-на-Дону,стор.</t>
  </si>
  <si>
    <t>Г-ввод ул.Ореховая,30а,п.Темерницкий,Аксайский р-н,стор.</t>
  </si>
  <si>
    <t>Г-ввод ул.4-я Престижная,19, ДНТ ГАмма-Труд,г.Ростов-на-Дону, стор.</t>
  </si>
  <si>
    <t>Г-ввод СНТ Орбита,10,г.Ростов-на-Дону,стор.</t>
  </si>
  <si>
    <t>Г-ввод 3-й Газонный,13, г.Ростов-на-Дону, стор.</t>
  </si>
  <si>
    <t>Г-ввод пр-зд Теплый,18,п.Темерницкий,Аксайский р-н,стор.</t>
  </si>
  <si>
    <t>Г-ввод ул.Доватора,141,г.Ростов-на-Дону,стор.</t>
  </si>
  <si>
    <t>Г-ввод пер.Камышовый,12,СНТ Курортник,г.Ростов-на-Дону.стор.</t>
  </si>
  <si>
    <t>Г-ввод ул.6-я Улица,40,СНТ Донподход,г.Ростов-на-Дону,стор.</t>
  </si>
  <si>
    <t>Г-ввод ул.2-я Литературная,12,г.Ростов-на-Дону,стор.</t>
  </si>
  <si>
    <t>Г-ввод ул.Левобережная,4, уч-к 1254а,  с/т Донское,ст.Ольгинская,Аксайский р-н ,стор.</t>
  </si>
  <si>
    <t>Г-ввод ул.Республиканская,53, г.Ростов-на-Дону к НГНД ул.Республиканская,аренда</t>
  </si>
  <si>
    <t>Г-ввод пр-зд Тверской,43-45,п.Темерницкий,Аксайский р-н,стор.</t>
  </si>
  <si>
    <t>Г-ввод ул.Пулковская,22,г.Ростов-на-Дону, к ПГНД ул.Пулковская,г.Ростов-на-Дону,аренда</t>
  </si>
  <si>
    <t>Г-ввод ул.Ченцова,10/43,г.Ростов-на-Дону, к РГСД ул.Ченцова,г.Ростов-на-Дону,аренда</t>
  </si>
  <si>
    <t>Г-ввод ул.Ясная поляна,30/1,п.Водопадный,Аксайский р-н,стор.</t>
  </si>
  <si>
    <t>Г-ввод СНТ Задонье,297/3,Аксайский р-н,стор.</t>
  </si>
  <si>
    <t>Г-ввод ул.2-я Осевая,21, г.Ростов-на-Дону,стор.</t>
  </si>
  <si>
    <t>Г-ввод ул.Гераневая,11,г.Ростов-на-Дону к ПГСД ул.Гераневая,г.Ростов-на-Дону,стор.</t>
  </si>
  <si>
    <t>Г-ввод ул.2-я Спасская,28,СНТ Алмаз, г.Ростов-на-Дону,стор.</t>
  </si>
  <si>
    <t>Г-ввод снт Братство,1108, к.н. 61:44:0080901:2898, г.Ростов-на-Дону,стор.</t>
  </si>
  <si>
    <t>Г-ввод ул.Млечного пути,8, АО.Верхнетемерницкое,Аксайский р-н, стор.</t>
  </si>
  <si>
    <t>Г-ввод пер.Днепродзержинский,42,г.Ростов-на-Дону,к НГНД пер.Днепродзержинский,г.Ростов-на-Дону,аренда</t>
  </si>
  <si>
    <t>Г-ввод ул.Платиновая,2,х.Камышеваха,к ПГСД ул.Платиновая,Аксайский р-н,аренда</t>
  </si>
  <si>
    <t>Г-ввод ул.2-я Осевая,13, СНТ Инициативный,256, к.н. 61:44:0030606:679,г.Ростов-на-Дону,стор.</t>
  </si>
  <si>
    <t>Г-ввод ул.Половецкая,4Б,г.Ростов-на-Дону,стор.</t>
  </si>
  <si>
    <t>Г-ввод ул.Половецкая,4/2,г.Ростов-на-Дону,стор.</t>
  </si>
  <si>
    <t>Г-ввод пер.Пронский,42А,г.Ростов-на-Дону, к ПГНД пер.Пронский,г.Ростов-на-Дону,аренда</t>
  </si>
  <si>
    <t>Г-ввод ул.Екатерининская,64,п.Темерницкий,Аксайский р-н,стор.</t>
  </si>
  <si>
    <t>Г-ввод СНТ Братство,463, г.Ростов-на-Дону,стор.</t>
  </si>
  <si>
    <t>Г-ввод пер.2-й Касательный,15, СНТ Инициативный,г.Ростов-на-Дону,стор.</t>
  </si>
  <si>
    <t>Г-ввод ул.8-я Процветания,20/79,СНТ Урожай,г.Ростов-на-Дону,стор.</t>
  </si>
  <si>
    <t>Г-ввод ул.Московская,14/25,п.Темерницкий,Аксайский р-н,стор.</t>
  </si>
  <si>
    <t>Г-ввод пр-зд Романовский,23,п.Темерницкий,Аксайский р-н,стор.</t>
  </si>
  <si>
    <t>Г-ввод ул.6-я Ненаглядная,20,СНТ Защитник,23/53,г.Ростов-на-Дону,стор.</t>
  </si>
  <si>
    <t>ГНД на границе уч-ка ул.Аметистовая,26/52,х.Камышваха,Аксайский р-н,стор.</t>
  </si>
  <si>
    <t>Г-ввод СНТ Защитник,5/11,г.Ростов-на-Дону,стор.</t>
  </si>
  <si>
    <t>Г-ввод пер.Днепродзержинский,49,г.Ростов-на-Дону, к ПГНД ул.Детской,г.Ростов-на-Дону,аренда</t>
  </si>
  <si>
    <t>Г-ввод ул.5-я Сувенирная,21,СНТ Защитник,г.Ростов-на-Дону,стор.</t>
  </si>
  <si>
    <t>Г-ввод СНТ Яблочко,123,Аксайский р-н,стор.</t>
  </si>
  <si>
    <t>Г-ввод СНТ Яблочко,36,Аксайский р-н,стор.</t>
  </si>
  <si>
    <t>Г-ввод ул.Пороховая балка,65, СНТ Яблочко,Аксайский р-н,стор.</t>
  </si>
  <si>
    <t>Г-ввод ул.Печенежская,53,г.Ростов-на-Дону,стор.</t>
  </si>
  <si>
    <t>Г-ввод ул.Скифская,44А,г.Ростов-на-Дону,стор.</t>
  </si>
  <si>
    <t>Г-ввод ул.Пушкинская,175/99-101 (173-175) г.Ростов-на-Дону,к ПГСД ул.Пушкинская,г.Ростов-на-Дону,аренда</t>
  </si>
  <si>
    <t>Г-ввод ул.Петрозаводская,36,г.Ростов-на-Дону к ПГНД ул.Петрозаводская,г.Ростов-на-Дону,аренда</t>
  </si>
  <si>
    <t>Г-ввод ул.Одесская,33,г.Ростов-на-Дону, к ПГНД ул.Одесская,г.Ростов-на-Дону,аренда</t>
  </si>
  <si>
    <t>Г-ввод ш.Новочеркасское,5,г.Аксай,Аксайский р-н, к ГСД в р-не Пороховой балки,Аксайский р-н,аренда</t>
  </si>
  <si>
    <t>Г-ввод пер.Хрустальный,4,х.Камшыеваха,Аксайский р-н, к ГСД пер.Хрустальный,х.Камышеваха,Аксайский р-н,аренда</t>
  </si>
  <si>
    <t>Г-ввод ул.Латуневая,15,х.Камышеваха,Аксайский р-н,стор.</t>
  </si>
  <si>
    <t>Г-ввод СНТ Яблочко,62А,Аксайский р-н,стор.</t>
  </si>
  <si>
    <t>Г-ввод ул.Усадебная,10, г.Ростов-на-Дону,стор.</t>
  </si>
  <si>
    <t>Г-ввод ул.Бронзовая,18а,х.Камышеваха,Аксайский р-н,стор.</t>
  </si>
  <si>
    <t>Г-ввод ул.Литейная,10а,х.Камышеваха,Аксайский р-н,стор.</t>
  </si>
  <si>
    <t>Г-ввод пер.Красной Звезды,27а,г.Ростов-на-Дону, к ГНД пер.Красной Звезды,г.Ростов-на-Дону,аренда</t>
  </si>
  <si>
    <t>Г-ввод ул.Губаревича,46/6,г.Ростов-на-Дону, к ГНД ул.Губаревича,г.Ростов-на-Дону,аренда</t>
  </si>
  <si>
    <t>Г-ввод пер.Готвальда,16а,г.Ростов-на-Дону, к ГНД пер.Готвальда,г.Ростов-на-Дону,аренда</t>
  </si>
  <si>
    <t>Г-ввод ул.Гусева,75,г.Ростов-на-Дону, к ГНД ул.Гусева,г.Ростов-на-Дону,аренда</t>
  </si>
  <si>
    <t>Г-ввод пер.Геленджикский,23,г.Ростов-на-Дону, к ГНД пер.Геленджикский,г.Ростов-на-Дону,аренда</t>
  </si>
  <si>
    <t>Г-ввод пер.Тебердинский,35А,г.Ростов-на-Дону г.ГНД пер.Тебердинский,г.Ростов-на-Дону,аренда</t>
  </si>
  <si>
    <t>Г-ввод 7-я улица,54, СНТ Донподход, Ростов-на-Дону,стор.</t>
  </si>
  <si>
    <t>Г-ввод 7-я улица,52, СНТ Донподход, Ростов-на-Дону,стор.</t>
  </si>
  <si>
    <t>Г-ввод пер.Черепичный,10,г.Ростов-на-Дону,стор.</t>
  </si>
  <si>
    <t>Г-ввод ул.Романтичная,70/15, СНТ Донподход к ПГНД тер-ии СНТ Донподход, г.Ростов-на-Дону,аренда</t>
  </si>
  <si>
    <t>Г-ввод СНТ Южтехмонтаж-1, № 180,186,187,192, г.Ростов-на-Дону,стор.</t>
  </si>
  <si>
    <t>Г-ввод пр.Новоселов,7,п.Темерницкий,Аксайский р-н,стор.</t>
  </si>
  <si>
    <t>Г-ввод СНТ Аэро,347,г.Ростов-на-Дону,стор.</t>
  </si>
  <si>
    <t>Г-ввод 2-я линия,27, 2-я Престижная,27, ДНТ Гамма-Труд, г.Ростов-на-Дону,стор.</t>
  </si>
  <si>
    <t>Г-ввод ул.Ореховая,4А,п.Темерницкий,Аксайский р-н,стор.</t>
  </si>
  <si>
    <t>Г-ввод ул.Гераневая,20,г.Ростов-на-Дону к ПГСД ул.Гераневая,г.Ростов-на-Дону,стор.</t>
  </si>
  <si>
    <t>Г-ввод пер.6-й Санинструкторский,19,г.Ростов-на-Дону, к ГНД с-з Нива, г.Ростов-на-Дону, аренды</t>
  </si>
  <si>
    <t>Г-ввод ул.Левобережная,4, ст.Донское, в 10 км. на север 1293, ст.Ольгинская,Аксайский р-н, стор.</t>
  </si>
  <si>
    <t>Г-ввод ул.Левобережная,4, ст.Донское,366, ст.Ольгинская,Аксайский р-н, стор.</t>
  </si>
  <si>
    <t>Г-ввод ул.Левобережная,4, ст.Донское,748, ст.Ольгинская,Аксайский р-н, стор.</t>
  </si>
  <si>
    <t>Г-ввод СНТ Братство,294,г.Ростов-на-Дону,стор.</t>
  </si>
  <si>
    <t>Г-ввод пер.8-й Лазоревый,66,СНТ Урожай,г.Ростов-на-Дону,стор.</t>
  </si>
  <si>
    <t>Г-ввод ул.7-я Канатная,109а, к.н. 61:44:0081013:448, г.Ростов-на-Дону, стор.</t>
  </si>
  <si>
    <t>Г-ввод ул.8-я Турнирная,33а, СНТ Братство, г.Ростов-на-Дону,стор.</t>
  </si>
  <si>
    <t>Г-ввод СНТ Аэро,216,г.Ростов-на-Дону,стор.</t>
  </si>
  <si>
    <t>Г-ввод ул.2-я Престижная,46,ДНТ Гамма-Труд,г.Ростов-на-Дону,стор.</t>
  </si>
  <si>
    <t>Г-ввод ул.Ажурная,66,СНТ Союз,,г.Ростов-на-Дону,стор.</t>
  </si>
  <si>
    <t>Г-ввод пр-зд Тихий,6, п.Темерницкий,Аксайский р-н, стор.</t>
  </si>
  <si>
    <t>Г-ввод ул.5-я Престижная,62, ДНТ Гамма-Труд,г.Ростов-на-Дону,стор.</t>
  </si>
  <si>
    <t>Г-ввод пр-зд Нижегородский,4,п.Темерницкий,Аксайский р-н,стор.</t>
  </si>
  <si>
    <t>Г-ввод ул.Гераневая,35,г.Ростов-на-Дону к ПГСД ул.Гераневая,г.Ростов-на-Дону,стор.</t>
  </si>
  <si>
    <t>Г-ввод ул.Криничная,23/18, ДНТ Исток,г.Ростов-на-Дону,стор.</t>
  </si>
  <si>
    <t>Г-ввод СНТ Урожай, к.н. 61:44:0082612:1897, г.Ростов-на-Дону,стор.</t>
  </si>
  <si>
    <t>Г-ввод пер.5-й Лазоревый,60а, СНТ Урожай,г.Ростов-на-Дону,стор.</t>
  </si>
  <si>
    <t>Г-ввод СНТ Урожай,7-19,г.Ростов-на-Дону,стор.</t>
  </si>
  <si>
    <t>Г-ввод ул.Рыцарская,114,СНТ Братство, г.Ростов-на-Дону к ПГНД по ул.Рыцарская, стор</t>
  </si>
  <si>
    <t>Г-ввод ул.5-я Престижная,44, ДНТ Гамма-Труд,г.Ростов-на-Дону,стор.</t>
  </si>
  <si>
    <t>Г-ввод ул.Шоссейная,47е,г.Ростов-на-Дону,стор.</t>
  </si>
  <si>
    <t>Г-ввод ул.2-я Баррикадная,4,г.Ростов-на-Дону к ПГНД ул.4-я Кольцевая,г.Ростов-на-Дону,аренда</t>
  </si>
  <si>
    <t>Г-ввод пер.Новосибирский,23а,г.Ростов-на-Дону, к ГНД пер.Новосибирский,г.Ростов-на-Дону,аренда</t>
  </si>
  <si>
    <t>Г-ввод ул.Ростовская,8,п.Янтарный,Аксайский р-н,стор.</t>
  </si>
  <si>
    <t>Г-ввод ул.Левобережная,2, СНТ Задонье, уч-к 385, к.н. 61:02:0504401:1885, ст.Ольгинская,Аксайский р-н,стор.</t>
  </si>
  <si>
    <t>Г-ввод ул.2-я Союзная,64, г.Ростов-на-Дону, стор.</t>
  </si>
  <si>
    <t>Г-ввод ул.2-я Баррикадная,45А,г.Ростов-на-Дону,стор.</t>
  </si>
  <si>
    <t>Г-ввод пер.Казахстанский,33,литер Х, г.Ростов-на-Дону, к ГНД пер.Казахтанский,г.Ростов-на-Дону,аренда</t>
  </si>
  <si>
    <t>Г-ввод пер.2-й Рядовой,22,ДНТ Победа,г. Ростов-на-Дону,стор.</t>
  </si>
  <si>
    <t>Г-ввод ул.Семейная,74, СНТ Восход, г.Ростов-на-Дону,стор</t>
  </si>
  <si>
    <t>Г-ввод ул.Трудящихся,76,г.Ростов-на-Дону, к ГНД ул.Трудящихся,г.Ростов-на-Дону,аренда</t>
  </si>
  <si>
    <t>Г-ввод 1-й км.автодороги Ростов-на-Дону-Новошахтинск,уч. 5/5</t>
  </si>
  <si>
    <t>Г-ввод ул.Спелая,27,ДНТ Садовод-Любитель,г.Ростов-на-Дону, стор.</t>
  </si>
  <si>
    <t>Г-ввод СНТ Урожай,1-28, г.Ростов-на-Дону,стор.</t>
  </si>
  <si>
    <t>Г-ввод ул.3-я Турнирная,148А, СНТ Братство,454, г.Ростов-на-Дону,стор.</t>
  </si>
  <si>
    <t>Г-ввод ул.2-я Турнирная,149, СНТ Братство, г.Ростов-на-Дону,стор.</t>
  </si>
  <si>
    <t>Г-ввод ул.6-я Турнирная,41А, СНТ Братство, к.н.61:44:0080901:3770, г.Ростов-на-Дону,стор.</t>
  </si>
  <si>
    <t>Г-ввод ул.2-я Турнирная,156А, к.н. 61:44:0080901:3851, СНТ Братство, г.Ростов-на-Дону,стор.</t>
  </si>
  <si>
    <t>Г-ввод ул.2-я Турнирная,156, к.н. 61:44:0080901:3850, СНТ Братство, г.Ростов-на-Дону,стор.</t>
  </si>
  <si>
    <t>Г-ввод снт Братство,12, пер.Дружный,27, к.н. 61:44:00809:01:3863 г.Ростов-на-Дону,стор.</t>
  </si>
  <si>
    <t>Г-ввод пер.8-й Дружный,20А, СНТ Братство, г.Ростов-на-Дону,стор.</t>
  </si>
  <si>
    <t>Г-ввод ул.6-я Турнирная,41, СНТ Братство, к.н.61:44:0080901:3769, г.Ростов-на-Дону,стор.</t>
  </si>
  <si>
    <t>Г-ввод пер.Пехотный,6/54, СНТ Братство, г.Ростов-на-Дону,стор.</t>
  </si>
  <si>
    <t>Г-ввод ул.Левобережная,4, с/т Донское, в 10 км.на север, уч-к 50, ст.Ольгинская,Аксайский р-н,стор.</t>
  </si>
  <si>
    <t>Г-ввод ул.Левобережная,4, с/т Донское, в 10 км.на север, уч-к 237, ст.Ольгинская,Аксайский р-н,стор.</t>
  </si>
  <si>
    <t>Г-ввод пер.Подсолнечный,2Б,г.Ростов-на-Дону,стор.</t>
  </si>
  <si>
    <t>Г-ввод ул.3-я Бежевая,34,ДНТ Донское, г.Ростов-на-Дону.стор.</t>
  </si>
  <si>
    <t>Г-ввод ул.Левобережная,4, ст.Донское, в 10 км. на север  уч-к 556, ст.Ольгинская,Аксайский р-н, стор.</t>
  </si>
  <si>
    <t>Г-ввод ул.Левобережная,4, ст.Донское, в 10 км. на север  уч-к 279, ст.Ольгинская,Аксайский р-н, стор.</t>
  </si>
  <si>
    <t>Г-ввод ул.Левобережная,4, ст.Донское, в 10 км. на север  уч-к 2, ст.Ольгинская,Аксайский р-н, стор.</t>
  </si>
  <si>
    <t>Г-ввод ул.Левобережная,4, ст.Донское, в 10 км. на север  уч-к 609, ст.Ольгинская,Аксайский р-н, стор.</t>
  </si>
  <si>
    <t>Г-ввод ул.Левобережная,4, ст.Донское, в 10 км. на север  уч-к 1089, ст.Ольгинская,Аксайский р-н, стор.</t>
  </si>
  <si>
    <t>Г-ввод ул.Песчаная,6, уч-к 1332, ДНТ Донподход,г.Ростов-на-Дону,стор.</t>
  </si>
  <si>
    <t>Г-ввод ул.Айвазовского,28/58, х.Ленинаван,Мясниковский р-н,стор.</t>
  </si>
  <si>
    <t>Г-ввод ул.3-я Авиапромовская,24, СНТ Аэро, г.Ростов-на-Дону,стор.</t>
  </si>
  <si>
    <t>Г-ввод пер.3-й Экипажный,16,  г.Ростов-на-Дону,стор.</t>
  </si>
  <si>
    <t>Г-ввод ул.7-я Городецкая,15/21,СТ Защитник,г.Ростов-на-Дону,стор.</t>
  </si>
  <si>
    <t>Г-ввод ул.Пригожая,3,г.Ростов-на-Дону,стор.</t>
  </si>
  <si>
    <t>Г-ввод СНТ Защитник,26/18,г.Ростов-на-Дону,стор.</t>
  </si>
  <si>
    <t>Г-ввод СНТ Защитник,23/70,г.Ростов-на-Дону,стор.</t>
  </si>
  <si>
    <t>Г-ввод ул.5-я Ненаглядная,41, СНТ Защитник, г.Ростов-на-Дону,стор.</t>
  </si>
  <si>
    <t>Г-ввод ул.2-я Кадетская,13, г.Ростов-на-Дону,стор.</t>
  </si>
  <si>
    <t>Г-ввод ул.Рождественская,13, СНТ Алмаз,г.Ростов-на-Дону,стор.</t>
  </si>
  <si>
    <t>Г-ввод ул.Айвовая,30/9, п.Янтарный,Аксайский р-н.стор.</t>
  </si>
  <si>
    <t>Г-ввод пер.3-й Авангардный,4, г.Ростов-на-Дону,стор.</t>
  </si>
  <si>
    <t>Г-ввод ул.Борковского,59, г.Ростов-на-Дону, к ГНД ул.Борковского,г.Ростов-на-Дону,аренда</t>
  </si>
  <si>
    <t>Г-ввод ул.Самоцветная,32/21,х.Камышеваха,Аксайский р-н.стор.</t>
  </si>
  <si>
    <t>Г-ввод СНТ Союз,138,г.Ростов-на-Дону,стор.</t>
  </si>
  <si>
    <t>Г-ввод пер.1-й Газонный,49, СНТ Южтехмонтаж,г.Ростов-на-Дону,стор.</t>
  </si>
  <si>
    <t>Г-ввод ул.Перламутровая,21а,х.Камышеваха,Аксайский р-н, аренда</t>
  </si>
  <si>
    <t>Г-ввод ул.70 лет Победы,18,х.Ленинаван,Мясниковский р-н,стор.</t>
  </si>
  <si>
    <t>Г-ввод пер.Роговский,43,г.Ростов-на-Дону к ГНД по пер.Роговский, аренда</t>
  </si>
  <si>
    <t>Г-ввод ул.Социалистическая,232, к.н. 61:44:0041111:1,г.Ростов-на-Дону к РГНД ул. Социалистическая,г.Ростов-на-Дону,аренда</t>
  </si>
  <si>
    <t>Г-ввод ул.Гончарова,22а,г.Ростов-на-Дону, к ПГНД ул.Гончарова,г.Ростов-на-Дону,аренда</t>
  </si>
  <si>
    <t>Г-ввод ул.30-летия Октября,23,г.Ростов-на-Дону, стор.</t>
  </si>
  <si>
    <t>Г-ввод ул.Армейская,41,г.Ростов-на-Дону, к ПГНД ул.Армейская,г.Ростов-на-Дону,аренда</t>
  </si>
  <si>
    <t>Г-ввод пер.Жемчужный,14б,г.Ростов-на-Дону,к НГНД пер.Жемчужный,г.Ростов-на-Дону,аренда</t>
  </si>
  <si>
    <t>Г-ввод ул.М.Горького,295,г.Ростов-на-Дону, к ПГСД ул.М.Горького,г.Ростов-на-Дону,аренда</t>
  </si>
  <si>
    <t>Г-ввод ул.Гравитационная,11, СНТ Орбита,29,г.Ростов-на-Дону,стор.</t>
  </si>
  <si>
    <t>Г-ввод ул. Большая Садовая,12,г.Ростов-на-Дону,аренда</t>
  </si>
  <si>
    <t>Г-ввод ул. Нижнебульварная,31,г.Ростов-на-Дону,стор</t>
  </si>
  <si>
    <t>Г-ввод ул. Центральная,9/14, х. Ленинакан, Мясниковский р айон,стор</t>
  </si>
  <si>
    <t>Г-ввод ул. 2-я Союзная,79, снт Союз, г.Ростов-на-Дону,стор</t>
  </si>
  <si>
    <t>Г-ввод СНТ Союз,385,  г. Ростов-на-Донустор</t>
  </si>
  <si>
    <t>Г-ввод СНТ Задонье,280/3, ст. Ольгинская, Аксайский р стор</t>
  </si>
  <si>
    <t>Г-ввод СНТ Орбита,85,  г. Ростов-на-Дону стор</t>
  </si>
  <si>
    <t>Г-ввод СНТ Урожай, к.н. 61:44:0082612:1958,  г. Ростов-на-Дону стор</t>
  </si>
  <si>
    <t>Г-ввод ул. Семейная,55, х. Ленинакан, Мясниковский р айон,стор</t>
  </si>
  <si>
    <t>Г-ввод ул. Семейная,60, х. Ленинакан, Мясниковский р айон,стор</t>
  </si>
  <si>
    <t>Г-ввод ДНТ Исток,25,  г. Ростов-на-Дону стор</t>
  </si>
  <si>
    <t>Г-ввод ул.Левобережная,4,уч. 298 ст. Ольгинская, Аксайский р стор</t>
  </si>
  <si>
    <t>Г-ввод СНТ Урожай, ул. 8-я Процветания,23Б  г. Ростов-на-Дону стор</t>
  </si>
  <si>
    <t>Г-ввод СНТ Урожай, пер. 10-й Лазоревый,61А  г. Ростов-на-Дону стор</t>
  </si>
  <si>
    <t>Г-ввод СНТ Урожай, пер. 10-й Лазоревый,61г. Ростов-на-Дону стор</t>
  </si>
  <si>
    <t>Г-ввод СНТ Урожай, пер. 10-й Лазоревый, 73/43 г. Ростов-на-Дону стор</t>
  </si>
  <si>
    <t>Г-ввод СНТ Урожай, ул. 7-я Процветания,39  г. Ростов-на-Дону стор</t>
  </si>
  <si>
    <t>Г-ввод СНТ Урожай, ул. 7-я Процветания,41  г. Ростов-на-Дону стор</t>
  </si>
  <si>
    <t>Г-ввод СНТ Урожай, 9-35 г. Ростов-на-Дону стор</t>
  </si>
  <si>
    <t>Г-ввод ул. Материнская,10, х. Ленинакан, Мясниковский р айон,стор</t>
  </si>
  <si>
    <t>Г-ввод ул.Левобережная,2, уч 615/3,к.н.61:02:0504401:1882, ст. Ольгинская, Аксайский р стор</t>
  </si>
  <si>
    <t>Г-ввод ул. Центральная,32, х. Ленинакан, Мясниковский р айон,стор</t>
  </si>
  <si>
    <t>Г-ввод ул.1-я Престижная,21, г. Ростов-на-Дону стор</t>
  </si>
  <si>
    <t>Г-ввод ул.1-я Газонный,58, г. Ростов-на-Дону стор</t>
  </si>
  <si>
    <t>Г-ввод ул. 21-я линия,42/17, г. Ростов-на-Дону ,арен</t>
  </si>
  <si>
    <t>Г-ввод ул.Левобережная,2,уч 260/3, ст. Ольгинская, Аксайский р стор</t>
  </si>
  <si>
    <t>Г-ввод ул. Кудрявая,128,ДНТ Березка, г. Ростов-на-Дону ,стор</t>
  </si>
  <si>
    <t>Г-ввод ул. Республиканская,37,  г. Ростов-на-Дону , стор</t>
  </si>
  <si>
    <t>Г-ввод пер.Астрономический,15/12, п. Темерницкий, Аксайский р стор</t>
  </si>
  <si>
    <t>Г-ввод ул. Российский,51, х. Ленинакан, Мясниковский р айон,стор</t>
  </si>
  <si>
    <t>Г-ввод ул. Свободы,28, х. Ленинакан, Мясниковский р айон,стор</t>
  </si>
  <si>
    <t>Г-ввод СНТ Урожай, ул. 6-я Процветания,44/56 г. Ростов-на-Дону стор</t>
  </si>
  <si>
    <t>Г-ввод ул. Свободы,67, х. Ленинакан, Мясниковский р айон,стор</t>
  </si>
  <si>
    <t>Г-ввод ул. Солнечная,7, п. Воодопадный, Аксайский р стор</t>
  </si>
  <si>
    <t>Г-ввод СНТ Урожай, пер. 5-й Лазоревый, 49а г. Ростов-на-Дону стор</t>
  </si>
  <si>
    <t>Г-ввод СНТ Урожай, пер. 2-й Лазоревый, 51-б г. Ростов-на-Дону стор</t>
  </si>
  <si>
    <t>Г-ввод СНТ Урожай, к.н. 61:44:0082612:1780 г. Ростов-на-Дону стор</t>
  </si>
  <si>
    <t>Г-ввод СНТ Урожай, пер. 2-й Лазоревый, 51-а г. Ростов-на-Дону стор</t>
  </si>
  <si>
    <t>Г-ввод СНТ Урожай, пер. 7-й Лазоревый, 73 Б г. Ростов-на-Дону стор</t>
  </si>
  <si>
    <t>Г-ввод СНТБратство ул. 4-я Турнирная,79 г. Ростов-на-Дону стор</t>
  </si>
  <si>
    <t>Г-ввод пер.5-й Касательный,38  г. Ростов-на-Дону стор</t>
  </si>
  <si>
    <t>Г-ввод СНТБратство ул. 3-я Турнирная,149 г. Ростов-на-Дону стор</t>
  </si>
  <si>
    <t>Г-ввод СНТБратство ул. 6-я Турнирная,32 г. Ростов-на-Дону стор</t>
  </si>
  <si>
    <t>Г-ввод СНТ Урожай, пер. 5-й Лазоревый, 6 г. Ростов-на-Дону стор</t>
  </si>
  <si>
    <t>Г-ввод СНТ Урожай, пер. 9-й Лазоревый, 76А г. Ростов-на-Дону стор</t>
  </si>
  <si>
    <t>Г-ввод СНТ Урожай, пер. 9-й Лазоревый, 76 г. Ростов-на-Дону стор</t>
  </si>
  <si>
    <t>Г-ввод СНТ Урожай, пер. 5-й Лазоревый, 66 г. Ростов-на-Дону стор</t>
  </si>
  <si>
    <t>Г-ввод СНТ Урожай, пер. 5-й Лазоревый, 66 А г. Ростов-на-Дону стор</t>
  </si>
  <si>
    <t>Г-ввод ул.Рельефная,30,г.Ростов-на-Дону,аренда</t>
  </si>
  <si>
    <t>Г-ввод ул.Туполева,16е,г.Ростов-на-Дону,аренда</t>
  </si>
  <si>
    <t>Г-ввод ул.3-я Тернистая,129,ДНТ Мечта,г.Ростов-на-Дону,стор.</t>
  </si>
  <si>
    <t>Г-ввод пер.3-й Лазоревый,92, СНТ Урожай,г.Ростов-на-Дону,стор.</t>
  </si>
  <si>
    <t>Г-ввод пер.3-й Лазоревый,94, СНТ Урожай,г.Ростов-на-Дону,стор.</t>
  </si>
  <si>
    <t>Г-ввод пер.3-й Лазоревый,96, СНТ Урожай,г.Ростов-на-Дону,стор.</t>
  </si>
  <si>
    <t>Г-ввод ул.30-летия Октября,59, г.Ростов-на-Дону,стор.</t>
  </si>
  <si>
    <t>Г-ввод ул.Сосновая,42, п.Темерницкий,Аксайский р-н,стор.</t>
  </si>
  <si>
    <t>Г-ввод ул.Мира,32,х.Ленинаван, Мясниковский р-н.стор.</t>
  </si>
  <si>
    <t>Г-ввод пер.5-й Лазоревый,54а,СНТ Урожай,г.Ростов-на-Дону,стор.</t>
  </si>
  <si>
    <t>Г-ввод ул.9-я Линия,43,г.Ростов-на-Дону,к ГНД ул.9-я Линия,г.Ростов-на-Дону,аренда</t>
  </si>
  <si>
    <t>Г-ввод СНТ Урожай,8-18, г.Ростов-на-Дону, стор.</t>
  </si>
  <si>
    <t>Г-ввод СНТ Урожай,3-03а,к.н. 61:44:0082612:1986, г.Ростов-на-Дону,стор.</t>
  </si>
  <si>
    <t>Г-ввод СНТ Урожай,3-03,к.н. 61:44:0082612:1987, г.Ростов-на-Дону,стор.</t>
  </si>
  <si>
    <t>Г-ввод СНТ Урожай,6-77,к.н. 61:44:0082612:2011, г.Ростов-на-Дону,стор.</t>
  </si>
  <si>
    <t>Г-ввод СНТ Урожай,6-77а,к.н. 61:44:0082612:2012, г.Ростов-на-Дону,стор.</t>
  </si>
  <si>
    <t>Г-ввод пер.3-й Лазоревый,62, СНТ Урожай,г.Ростов-на-Дону,стор.</t>
  </si>
  <si>
    <t>Г-ввод пер.3-й Лазоревый,62а, СНТ Урожай,г.Ростов-на-Дону,стор.</t>
  </si>
  <si>
    <t>Г-ввод СНТ Урожай,3-62, г.Ростов-на-Дону,стор.</t>
  </si>
  <si>
    <t>Г-ввод ул.6-я Турнирная,4, СНТ Братство,г.Ростов-на-Дону,стор.</t>
  </si>
  <si>
    <t>Г-ввод СНТ Братство, к.н. 61:44:0080901:3948, г.Ростов-на-Дону,стор.</t>
  </si>
  <si>
    <t>Г-ввод СНТ Братство, к.н. 61:44:0080901:3949, г.Ростов-на-Дону,стор.</t>
  </si>
  <si>
    <t>Г-ввод пер.5-й Лазоревый,48,СНТ Урожай,г.Ростов-на-Дону,стор.</t>
  </si>
  <si>
    <t>Г-ввод ул.3-я Турнирная,202а,СНТ Братство,г.Ростов-на-Дону,стор.</t>
  </si>
  <si>
    <t>Г-ввод пер.Береговой,8, х.Камышеваха,Аксайский р-н,стор.</t>
  </si>
  <si>
    <t>Г-ввод СНТ Братство, к.н.61:44:0080901:3929, г.Ростов-на-Дону,стор.</t>
  </si>
  <si>
    <t>Г-ввод пр.Дмитриевский,14/1,п.Темерницкий,Аксайский р-н.стор.</t>
  </si>
  <si>
    <t>Г-ввод пер.2-й Лазоревый,51, СНТ Урожай,г.Ростов-на-Дону,стор.</t>
  </si>
  <si>
    <t>Г-ввод пер.10-й Дружный,27,СНТ Братство,г.Ростов-на-Дону,стор.</t>
  </si>
  <si>
    <t>Г-ввод пр.Шолохова,60/71, г.Ростов-на-Дону, ГНД пр.Шолохова,г.Ростов-на-Дону,аренда</t>
  </si>
  <si>
    <t>Г-ввод ул.Екатерининская,40/7, п.Темерницкий,Аксайский р-н,стор.</t>
  </si>
  <si>
    <t>Г-ввод ул.Черевичкина,59/16, к ГНД ул.Черевичкина,г.Ростов-на-Дону, аренда</t>
  </si>
  <si>
    <t>Г-ввод СНТ Защитник,5/13, г.Ростов-на-Дону,стор</t>
  </si>
  <si>
    <t>Г-ввод ул.Российская,96, х.Ленинакан,Мясниковский р-н, стор.</t>
  </si>
  <si>
    <t>Г-ввод СНТ Братство,к.н.61:44:0080901:3906, г.Ростов-на-Дону, стор.</t>
  </si>
  <si>
    <t>Г-ввод СНТ Братство,к.н.61:44:0080901:3907, г.Ростов-на-Дону, стор.</t>
  </si>
  <si>
    <t>Г-ввод СНТ Ириния,7, к.н.61:44:0030602:2, г.Ростов-на-Дону,стор.</t>
  </si>
  <si>
    <t>Г-ввод ДНТ Победа,63, г.Ростов-на-Дону,стор.</t>
  </si>
  <si>
    <t>Г-ввод ул.2-я Турнирная,124, СНТ Братство,г.Ростов-на-Дону, стор.</t>
  </si>
  <si>
    <t>Г-ввод пер.1-й Лазоревый,30, СНТ Урожай,г.Ростов-на-Дону,стор.</t>
  </si>
  <si>
    <t>Г-ввод пер.1-й Лазоревый,30а, СНТ Урожай,г.Ростов-на-Дону,стор.</t>
  </si>
  <si>
    <t>Г-ввод ул.3-я Процветания,7а,СНТ Урожай,г.Ростов-на-Дону,стор.</t>
  </si>
  <si>
    <t>Г-ввод СТ Мечта,3а,г.Ростов-на-Дону, стор.</t>
  </si>
  <si>
    <t>Г-ввод м/у СНТ Женьшень и СНТ Темерник,к.н.61:44:0081314:34, г.Ростов-на-Дону,стор.</t>
  </si>
  <si>
    <t>Г-ввод ул.3-я Бежевая,4, СНТ Донподход,г.Ростов-на-Дону,стор.</t>
  </si>
  <si>
    <t>Г-ввод 4-я Линия,7,ул.Романтичная,38, СНТ Донподход,г.Ростов-на-Дону,стор.</t>
  </si>
  <si>
    <t>Г-ввод пер.2-й Рядовой,36, СНТ Победа,г.Ростов-на-Дону,стор.</t>
  </si>
  <si>
    <t>Г-ввод ул.Бусыгина,11, к ГНД ул.Лесная,г.Ростов-на-Дону,аренда</t>
  </si>
  <si>
    <t>Г-ввод пер.Ореховый,4/1,п.Темерницкий,Аксайский р-н,стор.</t>
  </si>
  <si>
    <t>Г-ввод ул.Днепроградская,60, к ГСД ул.Днепроградская, г.Ростов-на-Дону,аренда</t>
  </si>
  <si>
    <t>Г-ввод пер.Молочный,28а,к ГНД пер.Молочный,г.Ростов-на-Дону,аренда</t>
  </si>
  <si>
    <t>Г-ввод пер.3-й Лазоревый,53, СНТ Урожай,г.Ростов-на-Дону,стор.</t>
  </si>
  <si>
    <t>Г-ввод ул.Родниковая,22/5, г.Ростов-на-Дону,аренда</t>
  </si>
  <si>
    <t>Г-ввод ул.Левобережная,59, г.Ростов-на-Дону,стор.</t>
  </si>
  <si>
    <t>Г-ввод ул.4-я Процветания,4а,СНТ Урожай,г.Ростов-на-Дону,стор.</t>
  </si>
  <si>
    <t>Г-ввод ул.4-я Процветания,4б,СНТ Урожай,г.Ростов-на-Дону,стор.</t>
  </si>
  <si>
    <t>Г-ввод пер.3-й Лазоревый,38а,СНТ Урожай,г.Ростов-на-Дону,стор.</t>
  </si>
  <si>
    <t>Г-ввод ул.7-я Процветания,14б,СНТ Урожай,г.Ростов-на-Дону,стор.</t>
  </si>
  <si>
    <t>Г-ввод ул.7-я Процветания,14а,СНТ Урожай,г.Ростов-на-Дону,стор.</t>
  </si>
  <si>
    <t>Г-ввод ул.7-я Процветания,14/68,СНТ Урожай,г.Ростов-на-Дону,стор.</t>
  </si>
  <si>
    <t>Г-ввод ул.Чайковского,5,к ГНД ул.Чайковского, г.Ростов-на-Дону,аренда</t>
  </si>
  <si>
    <t>Г-ввод ст Западный-2, 63, г.Ростов-на-Дону,стор.</t>
  </si>
  <si>
    <t>Г-ввод пр-езд Железнодорожный,91д, ТСН Электрик,23 г.Ростов-на-Дону,стор.</t>
  </si>
  <si>
    <t>Г-ввод СНТ Защитник,7/10,г.Ростов-на-Дону,стор.</t>
  </si>
  <si>
    <t>Г-ввод пр-зд Теплый,14,п.Темерницкий,Аксайский р-н,стор.</t>
  </si>
  <si>
    <t>Г-ввод ул.3-я Турнирная,88, СНТ Братство,300, г.Ростов-на-Дону,стор.</t>
  </si>
  <si>
    <t>Г-ввод ул.3-я Турнирная,200, СНТ Братство,717, к.н.61:44:0080901:3904,г.Ростов-на-Дону,стор.</t>
  </si>
  <si>
    <t>Г-ввод СНТ Братство,717, к.н.61:44:0080901:3996, г. Ростов-на-Дону стор</t>
  </si>
  <si>
    <t>Г-ввод ул.4-я Турнирная,164, СНТ Братство, г.Ростов-на-Дону,стор.</t>
  </si>
  <si>
    <t>Г-ввод ул.4-я Турнирная,164а, СНТ Братство, г.Ростов-на-Дону,стор.</t>
  </si>
  <si>
    <t>Г-ввод ул.3-я Турнирная,183а, СНТ Братство, г.Ростов-на-Дону,стор.</t>
  </si>
  <si>
    <t>Г-ввод пер.Кавказский,9А,к ГНД пер.Кавказский,г.Ростов-на-Дону,аренда</t>
  </si>
  <si>
    <t>Г-ввод ул.5-я Турнирная,24а, СНТ Братство, г.Ростов-на-Дону,стор.</t>
  </si>
  <si>
    <t>Г-ввод ул.Задиакальная,8, п.Верхнетемерницкий,Аксайский р-н,стор.</t>
  </si>
  <si>
    <t>Г-ввод СНТ Ириния,41, к.н. 61:44:0030602:35, г.Ростов-на-Дону,стор.</t>
  </si>
  <si>
    <t>Г-ввод СНТ Союз,209,г.Ростов-на-Дону,стор.</t>
  </si>
  <si>
    <t>Г-ввод СНТ Братство,750,г.Ростов-на-Дону,стор.</t>
  </si>
  <si>
    <t>Г-ввод СНТ Мечта,219,г,Ростов-на-Дону,стор.</t>
  </si>
  <si>
    <t>Г-ввод СНТ Союз,116,г. Ростов-на-Дону стор</t>
  </si>
  <si>
    <t>Г-ввод пер.8-й Дружный,25, СНТ Братство,г.Ростов-на-Дону</t>
  </si>
  <si>
    <t>Г-ввод ул.3-я Бежевая,38, СНТ Донподход,г.Ростов-на-Дону,стор.</t>
  </si>
  <si>
    <t>Г-ввод пер.8-й Лазоревый,47, СНТ Урожай,г.Ростов-на-Дону,стор.</t>
  </si>
  <si>
    <t>Г-ввод ул.Андромеды,8, п.Верхнетемерницкий,Аксайский р-н,стор.</t>
  </si>
  <si>
    <t>г-ввод ул.10-я Престижная,24, СНТ Гамма-Труд,г.Ростов-на-Дону,стор.</t>
  </si>
  <si>
    <t>Г-ввод СНТ Союз,153, г.Ростов-на-Дону,стор.</t>
  </si>
  <si>
    <t>Г-ввод СНТ Задонье,265/3,г.Ростов-на-Дону,стор.</t>
  </si>
  <si>
    <t>Г-ввод ул.Донская,53, г.Ростов-на-Дону,стор.</t>
  </si>
  <si>
    <t>Г-ввод СНТ Задонье,118/3, г.Ростов-на-Дону,стор.</t>
  </si>
  <si>
    <t>Г-ввод ул.7-я Городецкая,38, СНТ Защитник,г.Ростов-на-Дону,стор.</t>
  </si>
  <si>
    <t>Г-ввод ул.Собино,36, к ГНД ул.Минераловодская,29, г.Ростов-на-Дону,аренда</t>
  </si>
  <si>
    <t>Г-ввод СНТ Задонье,615/3, г.Ростов-на-Дону,стор.</t>
  </si>
  <si>
    <t>Г-ввод ул.Коровкина,11/2, к ГНД ул.Коровкина, г.Ростов-на-Дону,аренда</t>
  </si>
  <si>
    <t>Г-ввод ул.4-я Процветания,4/31,СНТ Урожай,г.Ростов-на-Дону,стор.</t>
  </si>
  <si>
    <t>Г-ввод СНТ Защитник,10/17, г.Ростов-на-Дону,стор.</t>
  </si>
  <si>
    <t>Г-ввод СНТ Защитник,17/53, г.Ростов-на-Дону,стор.</t>
  </si>
  <si>
    <t>Г-ввод ул.Российская,98, к.н.61:25:0600401:10891, х.Ленинакан,Мясниковский р-н,стор.</t>
  </si>
  <si>
    <t>Г-ввод ул.Каслинская,30,ДНТ Ириния,г.Ростов-на-Дону,стор.</t>
  </si>
  <si>
    <t>Г-ввод СНТ Алмаз,84, к.н. 61:44:0030609:241, г.Ростов-на-Дону,стор.</t>
  </si>
  <si>
    <t>Г-ввод пер.6-й Лазоревый,40,СНТ Урожай,г.Ростов-на-Дону,стор.</t>
  </si>
  <si>
    <t>Г-ввод пер.Ухтомский,5, к ПГНД пер.Ухтомский,г.Ростов-на-Дону,аренда</t>
  </si>
  <si>
    <t>Г-ввод ул.8-го Марта,7, к.н. 61:44:0050220:295,к РГСД ул.Зявкина, г.Ростов-на-Дону,аренда</t>
  </si>
  <si>
    <t>Г-ввод ул.Российская,58, х.Ленинакан, Мясниковский р-н, стор.</t>
  </si>
  <si>
    <t>Г-ввод ул.Надежды,23, х.Ленинакан, Мясниковский р-н,стор.</t>
  </si>
  <si>
    <t>Г-ввод ул.Пермская,15, х.Ленинаван,Мясниковский р-н,стор.</t>
  </si>
  <si>
    <t>Г-ввод ДНТ Утро,195,г.Ростов-на-Дону,стор.</t>
  </si>
  <si>
    <t>Г-ввод пр-езд Видный,49/19,п.Темерницкий,Аксайский р-н,стор.</t>
  </si>
  <si>
    <t>Г-ввод ул.Левобережная,4, СНТ Донское,1176, ст-ца Ольгинская,Аксайский р-н, стор.</t>
  </si>
  <si>
    <t>Г-ввод ул.Левобережная,2, СНТ Задонье,уч-к 260/3,ст.Ольгинская,Аксайский р-н,стор.</t>
  </si>
  <si>
    <t>Г-ввод СНТ Урожай,к.н. 61:44:0082612:1974,г.Ростов-на-Дону,стор.</t>
  </si>
  <si>
    <t>Г-ввод ул.Жмайлова,21б, к.н. 61№44:0072003:3138, г.Ростов-на-Дону,аренда</t>
  </si>
  <si>
    <t>Г-ввод ул.7-го Февраля,35/13,г.Ростов-на-Дону,аренда</t>
  </si>
  <si>
    <t>Г-ввод пер.Хризолитовый,7,х.Камышеваха,Аксайский р-н,стор.</t>
  </si>
  <si>
    <t>Г-ввод ул.7-я Улица,1а, СНТ Донподход,г.Ростов-на-Дону,стор.</t>
  </si>
  <si>
    <t>Г-ввод пер.6-й Автосборочный,5а,г.Ростов-на-Дону,аренда</t>
  </si>
  <si>
    <t>Г-ввод пер.3-й Мужественный,8а,СНТ Вива-Виктори,19а,г.Ростов-на-Дону,стор.</t>
  </si>
  <si>
    <t>Г-ввод ул.Жавель,38,х.Камышеваха,Аксайский р-н,стор.</t>
  </si>
  <si>
    <t>Г-ввод пр-зд Верхний Железнодорожный,81а,г.Ростов-на-Дону,аренда</t>
  </si>
  <si>
    <t>Г-ввод к.н. 61:44:0030608:11,СНТ Восток,г.Ростов-на-Дону,стор.</t>
  </si>
  <si>
    <t>Г-ввод пр.Ясный,4,п.Темерницкий,Аксайский р-н,стор.</t>
  </si>
  <si>
    <t>Г-ввод ул.12-я Престижная,14, СНТ Гамма-Труд,г.Ростов-на-Дону,стор.</t>
  </si>
  <si>
    <t>Г-ввод ул.Вдохновения,7,АО Темерницкое,Аксайский р-н,стор.</t>
  </si>
  <si>
    <t>Г-ввод СНТ Яблочко,87,Аксайский р-н,стор.</t>
  </si>
  <si>
    <t>Г-ввод ул.4-я Турнирная,191а,СНТ Братство,г.Ростов-на-Дону,стор.</t>
  </si>
  <si>
    <t>Г-ввод ул.Пирогова,43, г.Ростов-на-Дону,аренда</t>
  </si>
  <si>
    <t>Г-ввод ул.Перламутровая,10,х.Камышеваха,Аксайский р-н,стор.</t>
  </si>
  <si>
    <t>Г-ввод ул.Семейная,27, х.Ленинакан,Мясниковский р-н,стор.</t>
  </si>
  <si>
    <t>Г-ввод пр.Прохладный,23, п.Темерницкий,Аксайский р-н,стор.</t>
  </si>
  <si>
    <t>Г-ввод ул.Гранатовая,17а,х.Камышеваха,Аксайский р-н,стор.</t>
  </si>
  <si>
    <t>Г-ввод пер.2-й Радостный,39,СНТ Светлый путь,г.Ростов-на-Дону,стор.</t>
  </si>
  <si>
    <t>Г-ввод ул.Гераневая,к.н. 61:44:0012312:17, г.Ростов-на-Дону,стор.</t>
  </si>
  <si>
    <t>Г-ввод ул.7-я Процветания,9б, к.н. 61:44:0082612:2055, г.Ростов-на-Дону,стор.</t>
  </si>
  <si>
    <t>Г-ввод ул.4-я Процветания,39/33, СНТ Урожай,г.Ростов-на-Дону,стор.</t>
  </si>
  <si>
    <t>Г-ввод пр.1-й Тверской,21, п.Темерницкий,Аксайский р-н,стор.</t>
  </si>
  <si>
    <t>Г-ввод пер.5-й Кустарный,74, г.Ростов-на-Дону,стор.</t>
  </si>
  <si>
    <t>Г-ввод ул.3-я Турнирная,183, СНТ Братство,г.Ростов-на-Дону,стор.</t>
  </si>
  <si>
    <t>Г-ввод к.н. 61:44:0080901:315, СНТ Братство,44,г.Ростов-на-Дону,стор.</t>
  </si>
  <si>
    <t>Г-ввод ул.Заречная,49, к.н. 61:02:0600014:10, протока Межонка,г.Аксай,стор.</t>
  </si>
  <si>
    <t>Г-ввод пер.4-й Рядовой,13,г.Ростов-на-Дону,стор.</t>
  </si>
  <si>
    <t>Г-ввод пр-езд 2-й Тверской,1, г.Ростов-на-Дону,стор.</t>
  </si>
  <si>
    <t>Г-ввод ул.Андрея Моисеева,18, г.Аксай,стор.</t>
  </si>
  <si>
    <t>Г-ввод ул.Свободы,60, х.Ленинакан,Мясниковский р-н,стор.</t>
  </si>
  <si>
    <t>Г-ввод СНТ Аэро,к.н. 61:44:0011501:897, г.Ростов-на-Дону,стор.</t>
  </si>
  <si>
    <t>Г-ввод ул.8-я Процветания,7/80, СНТ Урожай,г.Ростов-на-Дону,стор.</t>
  </si>
  <si>
    <t>Г-ввод ул.Дебальцевская,1А,г.Ростов-на-Дону,к ГНД ул.Таганрогская,г.Ростов-на-Дону,аренда</t>
  </si>
  <si>
    <t>Г-ввод 10 линия, к.н. 61:44:0020511:3975,ДНТ Мичуринец, ул.Динамичная,101/43, г.Ростов-на-Дону,стор.</t>
  </si>
  <si>
    <t>Г-ввод ул.2-я Союзная,15, СНТ Союз,г.Ростов-на-Дону,стор.</t>
  </si>
  <si>
    <t>Г-ввод ул.Семейная,54, к.н. 61:25:0600401:10922, х.Ленинакан,Мясниковский р-н,стор.</t>
  </si>
  <si>
    <t>Г-ввод ул.Семейная,52, к.н. 61:25:0600401:10923, х.Ленинакан,Мясниковский р-н,стор.</t>
  </si>
  <si>
    <t>Г-ввод ул.5-я Турнирная,111А,СНТ Братство,г.Ростов-на-Дону,стор.</t>
  </si>
  <si>
    <t>Г-ввод ул.Огуречная,11/5, г.Ростов-на-Дону,стор.</t>
  </si>
  <si>
    <t>Г-ввод ул.14 линия,53,55А,55Б,55В,55Ж, г.Ростов-на-Дону,аренда</t>
  </si>
  <si>
    <t>Г-ввод пр.М.Нагибина,41, г.Ростов-на-Дону к ПГНД по пр.М.Нагибина, аренда</t>
  </si>
  <si>
    <t>Г-ввод ул.Механизаторов,8А, г.Ростов-на-Дону к ПГСД по ул.Механизаторов,8 и Конституционной, аренда</t>
  </si>
  <si>
    <t>Г-ввод пер.5-й Лазоревый,1а, г.Ростов-на-Дону, к ПГНД по тер. СНТ Урожай, г.Ростов-на-Дону, стор.</t>
  </si>
  <si>
    <t>Г-ввод ул.Гусева,73,г.Ростов-на-Дону,к ПГНД ул.Гусева, 73,г.Ростов-на-Дону,аренда</t>
  </si>
  <si>
    <t>Г-ввод ул.Тракторная,51,кв.1А,г.Ростов-на-Дону,аренда</t>
  </si>
  <si>
    <t>Г-ввод ул.Камская,103а,г.Ростов-на-Дону,к ПГНД ул.Камская,г.Ростов-на-Дону,аренда</t>
  </si>
  <si>
    <t>Г-ввод ул.Бусыгина,11а,г.Ростов-на-Дону, к ПГНД ул.Лесная,г.Ростов-на-Дону,аренда</t>
  </si>
  <si>
    <t>Г-ввод ул.Ларина,19а,г.Ростов-на-Дону,к ПГНД пер.Боевой,г.Ростов-на-Дону,аренда</t>
  </si>
  <si>
    <t>Г-ввод пер.5-й Лазоревый,47,СНТ Урожай,г.Ростов-на-Дону,стор.</t>
  </si>
  <si>
    <t>Г-ввод ул.1-я Престижная,17,ДНТ Гамма-Труд,г.Ростов-на-Дону,стор.</t>
  </si>
  <si>
    <t>Г-ввод ул.Знакомая,141/4,СНТ Садовод,г.Ростов-на-Дону,стор.</t>
  </si>
  <si>
    <t>Г-ввод пер.5-й Желанный,10, ДНТ Садовод-Любитель,г.Ростов-на-Дону,стор.</t>
  </si>
  <si>
    <t>Г-ввод пр-зд Видный,41, п.Темерницкий,Аксайский р-н.стор.</t>
  </si>
  <si>
    <t>Г-ввод пр-зд Видный,64, п.Темерницкий,Аксайский р-н.стор.</t>
  </si>
  <si>
    <t>Г-ввод СНТ Защитник,23/68,г.Ростов-на-Дону,стор.</t>
  </si>
  <si>
    <t>Г-ввод пр-зд Видный,47,п.Темерницкий,Аксайский р-н,стор.</t>
  </si>
  <si>
    <t>Г-ввод ул.7-я Сувенирная,15,СНТ Защитник,г.Ростов-на-Дону,стор.</t>
  </si>
  <si>
    <t>Г-ввод 200 м.автодороги Ростов-на-Дону Новошахтинск, к.н. 61:25:0600401:5846, Мясниковский р-н, стор.</t>
  </si>
  <si>
    <t>Г-ввод Юго-Восточная промзона,уч.17, к.н. 61:25:0601001:1161,заявитель Олейникова, Мясниковский р-н аренда</t>
  </si>
  <si>
    <t>Г-ввод ул.Левобережная,17А г.Ростов-на-Дону к ГСД по ул.Левобережная,г.ростов-на-Дону,аренда</t>
  </si>
  <si>
    <t>Г-ввод ул.Черевичкина,106/2,г.Ростов-на-Дону к ГСД по ул.Черевичкина,г.Ростов-на-Дону, аренда</t>
  </si>
  <si>
    <t>Г-ввод пер.Жлобинский,8,г.Ростов-на-Дону к ГСД по пер.Жлобинский,Ростов-на-Дону, аренда</t>
  </si>
  <si>
    <t>Г-ввод ул.Доватора, кад.№61:44:0070502:19,г.Ростов-на-Дону г.ГНД по ул.Доватора, г.Ростов-,аренда</t>
  </si>
  <si>
    <t>Г-ввод ул.Полторацкого,96а,г.Ростов-на-Дону г.ГНД ул.Полторацкого,96а,г.Ростов-на-Дону,аренда</t>
  </si>
  <si>
    <t>Г-ввод ул.Портовая,257/27,г.Ростов-на-Дону г.ГНД ул.Портовая,г.Ростов-на-Дону,аренда</t>
  </si>
  <si>
    <t>Г-ввод ул.Каширская,8В,г.Ростов-на-Дону г.ГНД ул.ул.Каширскаяя,г.Ростов-на-Дону,аренда</t>
  </si>
  <si>
    <t>Г-ввод ул.Текучева,113,г.Ростов-на-Дону г.ГНД ул.Текучева,г.Ростов-на-Дону,аренда</t>
  </si>
  <si>
    <t>Г-ввод пр.40 лет Победы,55ж,г.Ростов-на-Дону г.ГСД пр.40 лет Победы,ж.д.55,57,53а,57аг.Ростов,аренда</t>
  </si>
  <si>
    <t>Г-ввод пер.Молодогвардейский,70Б,г.Ростов-на-Дону г.ГСД пер.Молодогвардейский,г.Ростов-на,аренда</t>
  </si>
  <si>
    <t>Г-ввод пер.Тебердинский,36,г.Ростов-на-Дону г.ГНД пер.Тебердинский,г.Ростов-на-Дону,аренда</t>
  </si>
  <si>
    <t>Г-ввод ДНТ Утро,18,г.Ростов-на-Дону,стор.</t>
  </si>
  <si>
    <t>Г-ввод ДНТ Утро,205,г.Ростов-на-Дону,стор.</t>
  </si>
  <si>
    <t>Г-ввод пер.Беспалого,9,г.Ростов-на-Дону,стор.</t>
  </si>
  <si>
    <t>Г-ввод пер.4-й Кустарный,19,ДНТ Утро, г.Ростов-на-Дону,стор.</t>
  </si>
  <si>
    <t>Г-ввод пер.4-й Кустарный,1,ДНТ Утро,16,г.Ростов-на-Дону,стор.</t>
  </si>
  <si>
    <t>Г-ввод пер.5-й Кустарный,56,ДНТ Утро,56,г.Ростов-на-Дону,стор.</t>
  </si>
  <si>
    <t>Г-ввод пер.1-й Берестяной,уч.73, ДНТ Утро,85, г.Ростов-на-Дону, стор.</t>
  </si>
  <si>
    <t>Г-ввод ул.Тибетская,136/2,г.Ростов-на-Дону,стор.</t>
  </si>
  <si>
    <t>Г-ввод ул.Орбитальная,3д,г.Ростов-на-Дону, стор.</t>
  </si>
  <si>
    <t>Г-ввод ул.Левобережная,с/т Задонье, уч-к 363/3,ст.Ольгинская,Аксайский р-н, стор.</t>
  </si>
  <si>
    <t>Г-ввод ул.Гостеприимная,8, ДНТ Исток,94, г.Ростов-на-Дону,стор.</t>
  </si>
  <si>
    <t>Г-ввод ДНТ Сирень,112, г.Ростов-на-Дону,стор.</t>
  </si>
  <si>
    <t>Г-ввод ул.Левобережная,64, г.Ростов-на-Дону,стор.</t>
  </si>
  <si>
    <t>Г-ввод ул.Светлая,11б, х.Камышеваха,Аксайский р-н,стор.</t>
  </si>
  <si>
    <t>Г-ввод ул.2-я Краснодарская,119а,г.Ростов-на-Дону,аренда</t>
  </si>
  <si>
    <t>Г-ввод ул.Курортная,141/61,г.Ростов-на-Дону,аренда</t>
  </si>
  <si>
    <t>Г-ввод пер.Саврасова,к.н.61:44:0020306:64, г.Ростов-на-Дону,стор.</t>
  </si>
  <si>
    <t>Г-ввод СНТ Братство, к.н. 61:44:0080901:3711, г.Ростов-на-Дону,стор.</t>
  </si>
  <si>
    <t>Г-ввод ул.4-я Обильная,32б, г.Ростов-на-Дону,стор.</t>
  </si>
  <si>
    <t>Г-ввод ул.Мичуринская,124, г.Ростов-на-Дону,аренда</t>
  </si>
  <si>
    <t>Г-ввод ул.Плутона,6/10, г.Ростов-на-Дону,стор.</t>
  </si>
  <si>
    <t>Г-ввод ул.8-я Процветания,7б, СНТ Урожай,г.Ростов-на-Дону,стор.</t>
  </si>
  <si>
    <t>Г-ввод ул. 8-я Процветания,7а, СНТ Урожай,г.Ростов-на-Дону,стор.</t>
  </si>
  <si>
    <t>Г-ввод ул.Тоннельная,67, г.Ростов-на-Дону,аренда</t>
  </si>
  <si>
    <t>Г-ввод СНТ Защитник,20/38, г.Ростов-на-Дону,стор.</t>
  </si>
  <si>
    <t>Г-ввод СНТ Урожай,10-12,г.Ростов-на-Дону, стор.</t>
  </si>
  <si>
    <t>Г-ввод ул.Текучева,29/107А,г.Ростов-на-Дону,аренда</t>
  </si>
  <si>
    <t>Г-ввод ул.Крупская,50, г.Ростов-на-Дону,аренда</t>
  </si>
  <si>
    <t>Г-ввод пер.2-й Рядовой,50, г.Ростов-на-Дону,стор.</t>
  </si>
  <si>
    <t>Г-ввод ул.Левобережная,4, СНТ Донское,уч-к1081, ст-ца Ольгинская,Аксайский р-н,стор.</t>
  </si>
  <si>
    <t>Г-ввод пер.Прохладный,14,п.Темерницкий,Аксайский, стор.</t>
  </si>
  <si>
    <t>Г-ввод СНТ Союз,382, г.Ростов-на-Дону,стор.</t>
  </si>
  <si>
    <t>Г-ввод ул.Шелковая,28/20, СНТ Союз,97, г.Ростов-на-Дону,стор.</t>
  </si>
  <si>
    <t>Г-ввод СНТ Защитник,4/6, к.н. 61:44:0030609:1409, г.Ростов-на-Дону,стор.</t>
  </si>
  <si>
    <t>Г-ввод СНТ Алмаз,52, к.н. 61:44:0030609:21, г.Ростов-на-Дону,стор.</t>
  </si>
  <si>
    <t>Г-ввод СНТ Аэро,85, г.Ростов-на-Дону,стор.</t>
  </si>
  <si>
    <t>Г-ввод СНТ Братство, к.н. 61:44:0080901:3930, г.Ростов-на-Дону,стор.</t>
  </si>
  <si>
    <t>Г-ввод СНТ Защитник,3/9, г.Ростов-на-Дону,стор.</t>
  </si>
  <si>
    <t>Г-ввод ДНТ Садовод-Любитель, МИ-8, г.Ростов-на-Дону,стор.</t>
  </si>
  <si>
    <t>Г-ввод ул.Новая,19,п.Темерницкий,Аксайский р-н,стор.</t>
  </si>
  <si>
    <t>Г-ввод пер.2-й Рядовой,40/7, СНТ Победа,г.Ростов-на-Дону,стор.</t>
  </si>
  <si>
    <t>Г-ввод ул.Левобережная,2, СНТ Задонье, уч-к 24/1, ст.Ольгинская,Аксайский р-н,стор.</t>
  </si>
  <si>
    <t>Г-ввод ул.Казахская,131, г.Ростов-на-Дону,аренда</t>
  </si>
  <si>
    <t>Г-ввод пер.Рыбинский,2а,п.Водопадный,Аксайский р-н,стор.</t>
  </si>
  <si>
    <t>Г-ввод ул.Аметистовая,23/48,х.Камышеваха,Аксайский р-н,стор.</t>
  </si>
  <si>
    <t>Г-ввод ул.3-я Ненаглядная,32,СНТ Защитник,г.Ростов-на-Дону,стор.</t>
  </si>
  <si>
    <t>Г-ввод ул.Мира,35,х.Ленинаван,Мясниковский р-н,стор.</t>
  </si>
  <si>
    <t>Г-ввод ул.Пермская,11,х.Ленинаван,Мясниковский р-н,стор.</t>
  </si>
  <si>
    <t>Г-ввод пер.Гвардейский,17,кв.7а,г.Ростов-на-Дону,стор.</t>
  </si>
  <si>
    <t>Г-ввод СНТ Яблочко,126, Аксайский р-н,стор.</t>
  </si>
  <si>
    <t>Г-ввод пер.1-й Черкасский,6, СНТ Алмаз,г.Ростов-на-Дону,стор.</t>
  </si>
  <si>
    <t>Г-ввод к.н. 61:44:0082612:1673, СНТ Урожай,г.Ростов-на-Дону,стор.</t>
  </si>
  <si>
    <t>Г-ввод к.н. 61:44:0082612:1672, СНТ Урожай,г.Ростов-на-Дону,стор.</t>
  </si>
  <si>
    <t>Г-ввод ул.Надежды,70,х.Ленинакан,Мясниковский р-н,стор.</t>
  </si>
  <si>
    <t>Г-ввод к.н.61:444:0080901:1883, СНТ Братство,уч-к.1316, г.Ростов-на-Дону,стор.</t>
  </si>
  <si>
    <t>Г-ввод ул.32-я Линия,41а,г.Ростов-на-Дону,аренда</t>
  </si>
  <si>
    <t>Г-ввод пер.4-й Лазоревый,72, СНТ Урожай,г.Ростов-на-Дону,стор.</t>
  </si>
  <si>
    <t>Г-ввод СНТ Урожай,9-66, г.Ростов-на-Дону,стор.</t>
  </si>
  <si>
    <t>Г-ввод ул.Целиноградская,12/17, г.Ростов-на-Дону,аренда</t>
  </si>
  <si>
    <t>Г-ввод ул.Безымянная Балка,234,г.Ростов-на-Дону,аренда</t>
  </si>
  <si>
    <t>Г-ввод ул.Красногвардейская,55/17, г.Ростов-на-Дону,аренда</t>
  </si>
  <si>
    <t>Г-ввод пр.Николаевский,13,п.Темерницкий,Аксайский р-н,стор.</t>
  </si>
  <si>
    <t>Г-ввод ул.Романтичная,2/15, СНТ Донподход,г.Ростов-на-Дону,стор.</t>
  </si>
  <si>
    <t>Г-ввод пер.4-й Лазоревый,54а,СНТ Урожай,г.Ростов-на-Дону,стор.</t>
  </si>
  <si>
    <t>Г-ввод ул.Кристальная,6,х.Камышеваха,Аксайский р-н,стор.</t>
  </si>
  <si>
    <t>Г-ввод пер.2-й Желанный,21/61,СНТ Садовод-Любитель,г.Ростов-на-Дону,стор.</t>
  </si>
  <si>
    <t>Г-ввод пр-зд Видный,60/1, п.Темерницкий,Аксайский р-н,стор.</t>
  </si>
  <si>
    <t>Г-ввод ул.Триумфальная,13, х.Камышеваха,Аксайский р-н,стор.</t>
  </si>
  <si>
    <t>Г-ввод пер.2-й Касательный,8а,СНТ Инициативный,г.Ростов-на-Дону,стор.</t>
  </si>
  <si>
    <t>Г-ввод ул.Джапаридзе,37-39, г.Ростов-на-Дону,стор.</t>
  </si>
  <si>
    <t>Г-ввод пер.1-й Тверской,23, п.Темерницкий,Аксайский р-н,стор.</t>
  </si>
  <si>
    <t>Г-ввод пер.3-й Белоснежный,23а,СНТ Донподход,г.Ростов-на-Дону,стор.</t>
  </si>
  <si>
    <t>Г-ввод пр.Федоровский,29,п.Темерницкий,Аксайский р-н,стор.</t>
  </si>
  <si>
    <t>Г-ввод пер.4-й Лазоревый,52а, СНТ Урожай,г.Ростов-на-Дону,стор.</t>
  </si>
  <si>
    <t>Г-ввод ул.4-я Процветания,35, к.н. 61:44:0082612:2037, СНТ Урожай,г.Ростов-на-Дону,стор.</t>
  </si>
  <si>
    <t>Г-ввод пер.Изумрудный,27,х.Камышеваха к ПГНДпо пер.Изумрудный,Камышеваха,Аксайский р-н, аренда</t>
  </si>
  <si>
    <t>Г-ввод ул.2 Поселковый,1В,г.Ростов-на-Дону к НГНД диам.57мм г.Ростов-на-Дону, аренда</t>
  </si>
  <si>
    <t>Г-ввод пер.1-й Берестяной,44, уч.137, ДНТ Утро,г.Ростов-на-Дону,стор.</t>
  </si>
  <si>
    <t>Г-ввод пер.2-й Берестяной,уч.227, ДНТ Утро, г.Ростов-на-Дону,стор.</t>
  </si>
  <si>
    <t>Г-ввод пер.5-й Кустарный,уч.64, ДНТ Утро, г.Ростов-на-Дону,стор.</t>
  </si>
  <si>
    <t>Г-ввод пер.5-й Кустарный,уч-к 49,ДНТ Утро, г.Ростов-на-Дону,стор.</t>
  </si>
  <si>
    <t>Г-ввод ул.Левобережная,137,г.Ростов-на-Дону,стор.</t>
  </si>
  <si>
    <t>Г-ввод пер.5-й Лазоревый,63,СНТ Урожай,г.Ростов-на-Дону,стор.</t>
  </si>
  <si>
    <t>Г-ввод ул.Материнская,2/16,ДНТ Исток,г.Ростов-на-Дону,стор.</t>
  </si>
  <si>
    <t>Г-ввод ул.3-я Бежевая,13,ДНТ Донподход,г.Ростов-на-Дону,стор.</t>
  </si>
  <si>
    <t>Г-ввод ул.Гравитационная,25, СНТ Орбита,31,г.Ростов-на-Дону,стор.</t>
  </si>
  <si>
    <t>Г-ввод ул.9-я Ненаглядная,29,СНТ Защитник,26/14,г.Ростов-на-Дону,стор.</t>
  </si>
  <si>
    <t>Г-ввод пр.Шолохова,121/1,г.Ростов-на-Дону,к ПГНД ул.Полторацкого,г.Ростов-на-Дону,аренда</t>
  </si>
  <si>
    <t>Г-ввод ул.Фурмановская,150,к РГСД ул.Фурмановская,г.Ростов-на-Дону,аренда</t>
  </si>
  <si>
    <t>Г-ввод севернее Ростовского моря в кв.12,уч.5,г.Ростов-на-Дону,ПГСД ул.Сорокина,г.Ростов-на-Дону,аренда</t>
  </si>
  <si>
    <t>Г-ввод пер.Саперный спуск,54/26,г.Ростов-на-Дону,к ПГНД пер.Булановский,г.Ростов-на-Дону,аренда</t>
  </si>
  <si>
    <t>Г-ввод ул.Вавилова,71 Д/1,г.Ростов-на-Дону к ПГСД в г.Ростов-на-Дону по ул.Вавилова, аренда</t>
  </si>
  <si>
    <t>Г-ввод пр.Ставского-ул.Профсоюзная,г.Ростов-на-Дону к ПГНД диам.57мм,пр20,2пм.по ул.Ставского,аренда</t>
  </si>
  <si>
    <t>Г-ввод ул.Днепропетровская,50Д,г.Ростов-на-Дону, заявитель Пащенко Г.В.,стор.</t>
  </si>
  <si>
    <t>Г-ввод пер.Олимпийский,9/134,г.Ростов-на-Дону, к ПГНД пер.Олимпийский,г.Ростов-на-Дону,аренда</t>
  </si>
  <si>
    <t>Г-ввод ул.Свободы,4,х.Ленинакан,Мясниковский р-н, стор.</t>
  </si>
  <si>
    <t>Г-ввод пер.2-й Рядовой,56,ДНТ Победа,г. Ростов-на-Дону,стор.</t>
  </si>
  <si>
    <t>Г-ввод ул.3-я Престижная,26, г.Ростов-на-Дону,стор.</t>
  </si>
  <si>
    <t>Г-ввод ул.Левобережная,4, ст.Донское, в 10 км. на север  уч-к 118, ст.Ольгинская,Аксайский р-н, стор.</t>
  </si>
  <si>
    <t>Г-ввод СНТ Братство,193, г.Ростов-на-Дону,стор.</t>
  </si>
  <si>
    <t>Г-ввод пер.7-й Лазоревый,73, СНТ Урожай,г.Ростов-на-Дону,стор.</t>
  </si>
  <si>
    <t>Г-ввод снт Братство,12, к.н. 61:44:0080901:3864, г.Ростов-на-Дону,стор.</t>
  </si>
  <si>
    <t>Г-ввод ул.7-я Процветания,33/74,СНТ Урожай,г.Ростов-на-Дону,стор.</t>
  </si>
  <si>
    <t>Г-ввод ул.2-я Турнирная,90а, СНТ Братство, г.Ростов-на-Дону,стор.</t>
  </si>
  <si>
    <t>Г-ввод ул.2-я Турнирная,90, СНТ Братство, г.Ростов-на-Дону,стор.</t>
  </si>
  <si>
    <t>Г-ввод ул.Рыцарская,85, СНТ Братство,961г.Ростов-на-Дону,стор.</t>
  </si>
  <si>
    <t>Г-ввод СНТ Урожай, к.н. 61:44:0082612:1849, г.Ростов-на-Дону, стор.</t>
  </si>
  <si>
    <t>Г-ввод пер.8-й Дружный,20, СНТ Братство, г.Ростов-на-Дону,стор.</t>
  </si>
  <si>
    <t>Г-ввод ул.3-я Турнирная,88а, СНТ Братство,300, г.Ростов-на-Дону,стор.</t>
  </si>
  <si>
    <t>Г-ввод ул.Петрожицкого,26,СНТ Инициативный,уч.272,к.н. 61:44:030606:0178, г.Ростов-на-Дону,стор.</t>
  </si>
  <si>
    <t>Г-ввод СНТ Урожай, к.н. 61:44:0082612:1858, г.Ростов-на-Дону, стор.</t>
  </si>
  <si>
    <t>Г-ввод СНТ Урожай, к.н. 61:44:0082612:1848, г.Ростов-на-Дону,стор.</t>
  </si>
  <si>
    <t>Г-ввод СНТ Урожай, 6-81, к.н. 61:44:0082612:1859, г.Ростов-на-Дону,стор.</t>
  </si>
  <si>
    <t>Г-ввод СНТ Братство,147,г.Ростов-на-Дону,стор.</t>
  </si>
  <si>
    <t>Г-ввод СНТ Братство,665,г.Ростов-на-Дону,стор.</t>
  </si>
  <si>
    <t>Г-ввод СНТ Урожай, к.н. 61:44:0082612:1674, г.Ростов-на-Дону,стор.</t>
  </si>
  <si>
    <t>Г-ввод ул.7-я Процветания,33а,СНТ Урожай,г.Ростов-на-Дону,стор.</t>
  </si>
  <si>
    <t>Г-ввод ул.Шостаковича,56б,г.Ростов-на-Дону,стор.</t>
  </si>
  <si>
    <t>Г-ввод СНТ Аксаец,1,г.Ростов-на-Дону,стор.</t>
  </si>
  <si>
    <t>Г-ввод ул.Вятская,104,г.Ростов-на-Дону,стор.</t>
  </si>
  <si>
    <t>Г-ввод пр.Ясный,14,п.Темерницкий,Аксайский р-н,стор.</t>
  </si>
  <si>
    <t>Г-ввод пер.Виноградный,2а,г.Ростов-на-Дону,аренда</t>
  </si>
  <si>
    <t>Г-вовд пр.Стачки,247а,г.Ростов-на-Дону,аренда</t>
  </si>
  <si>
    <t>Г-ввод ул.Мурманская,119а,г.Ростов-на-Дону,аренда</t>
  </si>
  <si>
    <t>Г-ввод ул.Нижненольная,16/64,г.Ростов-на-Дону,аренда</t>
  </si>
  <si>
    <t>Г-ввод пер.Крепостной,94,г.Ростов-на-Дону,аренда</t>
  </si>
  <si>
    <t>Г-ввод ул.Стрелковая,40А,г.Ростов-на-Дону к ПГНД д. до90мм по ул.Стрелковая,г.Ростов-на-Дону,аренда</t>
  </si>
  <si>
    <t>Г-ввод пер.Малый,23А,г.Ростов-на-Дону к ПГНД по пер.Малый, г.Ростов-на-Дону, аренда</t>
  </si>
  <si>
    <t>Г-ввод ул.Мурманская,80,г.Ростов-на-Дону к ГНД по ул.Мурманской,г.Ростов-на-Дону,аренда</t>
  </si>
  <si>
    <t>Г-ввод ул.Серова,18а,г.Ростов-на-Дону к ГНД по ул.Серова,г.Ростов-на-Дону,аренда</t>
  </si>
  <si>
    <t>Г-ввод ул.Очаковская,88,г.Ростов-на-Дону к ГНД ул.Очаковская,г.Ростов-на-Дону,аренда</t>
  </si>
  <si>
    <t>Г-ввод пер.Крепостной,44,г.Ростов-на-Дону к ГНД пер.Крепостной,94,г.Ростов-на-Дону,аренда</t>
  </si>
  <si>
    <t>Г-ввод ул.Береговая,59,г.Ростов-на-Дону к ГНД ул.Береговая,г.Ростов-на-Дону,аренда</t>
  </si>
  <si>
    <t>ПАО "Газпром газораспределение Ростов-на-Дону" в г.Ростов-на-Дону</t>
  </si>
  <si>
    <t xml:space="preserve">ПАО "Газпром газораспределение Ростов-на-Дону" в г. Белая Калитва </t>
  </si>
  <si>
    <t>г-ввод ул.Бирюзовая 8 х.Нижний Попов, Белокалитвинский р-н, стор</t>
  </si>
  <si>
    <t>г-ввод ул.Колхозная 19 г.Белая Калитва в ГНД ул.Колхозная г.Белая Калитва, аренда</t>
  </si>
  <si>
    <t>г-ввод ул.Первомайская ,1А, х.Дороговский , к ГНД х.Дороговксий, Белокалитвинский р-н, аренда</t>
  </si>
  <si>
    <t>г-ввод ул.Платова 33 г.Белая Калитва, стор</t>
  </si>
  <si>
    <t>г-ввод ул.Платова 35 г.Белая Калитва, стор</t>
  </si>
  <si>
    <t>г-ввод ул.Платова 48 г.Белая Калитва, стор</t>
  </si>
  <si>
    <t>г-ввод ул.Платова 56 г.Белая Калитва, стор</t>
  </si>
  <si>
    <t>ГСНД п.Синегорский Белокалитвинский район, инв 000014695</t>
  </si>
  <si>
    <t xml:space="preserve">                                       в т.ч мн-н"Солнечный " д1 (СТМ)</t>
  </si>
  <si>
    <t>Г-ввод ул.Молодежная,77,с.Новотроицкое к РГНД по ул.Кирова с.Новотроиц,Азовский р-н,аренда</t>
  </si>
  <si>
    <t>Г-ввод ул.Пролетарская,3А.Кулешовка ГСД АКДП ул.Гагарина,с.Кулешовка,Азовский р-,аренда</t>
  </si>
  <si>
    <t>Г-ввод ул.М.Горького,2б,х.Задонский к РГНД от ГПР ул.Ленина,Нольнойх.Задонский, Азовский р-н,аренда</t>
  </si>
  <si>
    <t>Г-ввод ул.Дзержинского,93, к РГНД ул.Дзержинского пер.Коллонтаевс,пл.!!! Интерн.г.Азов,аренда</t>
  </si>
  <si>
    <t>Г-ввод ул.Степная,24В к РГНД от ШРП до жд п.Солнечный,г.Азов, аренда</t>
  </si>
  <si>
    <t>Г-ввод ул.Заводская,1Б,х.Обуховка,РГНД х.Обуховка,Азовский р-н, стор.</t>
  </si>
  <si>
    <t>Г-ввод ул.Матросова,пер.Павлова,1/5а,г.Азов к ГНД ул.Павлова,Железнод,Красногор, г.Азов, аренда</t>
  </si>
  <si>
    <t>Г-ввод ул.Павлова,73 Д,г.Азов, ГНД ул.Ст.Разина,Ленина,Железн,г.Азов,аренда</t>
  </si>
  <si>
    <t>Г-ввод пер.Карьерный,28,г.Азов, РГНД пер.Надежный,14, г.Азов,аренда</t>
  </si>
  <si>
    <t>Г-ввод пер.Новослободский,3,с.Самарское,РГНД ул.Юбилейная,с.Самарское,Азовский р-н,аренда</t>
  </si>
  <si>
    <t>Г-ввод пер.Новослободский,7,с.Самарское,Азовский р-н,стор.</t>
  </si>
  <si>
    <t>Г-ввод пер.Молодежный,3,с.Самарское к РГНД ул.Юбилейная, Самара-нефть,Азовский р-н,аренда</t>
  </si>
  <si>
    <t>Г-ввод пер.Солнечный,9А,с.Самарское,РГНД ул.Строит,Коопер,с.Самарское,Азовский р-н,аренда</t>
  </si>
  <si>
    <t>Г-ввод ул.Буденного,138,х.Пешково,Азовский р-н,стор.</t>
  </si>
  <si>
    <t>Г-ввод ул.Чапаева,23,с.Головатовка,Азовский р-н,стор.</t>
  </si>
  <si>
    <t>Г-ввод ул.В.Истомина,19Б,г.Азов, стор.</t>
  </si>
  <si>
    <t>Г-ввод ул.Набережная,55,х.Рогожкино,Азовский р-н,стор.</t>
  </si>
  <si>
    <t>Г-ввод ул.Некрасова,47, г. Азов,Азовский р-н,аренда</t>
  </si>
  <si>
    <t>Г-ввод ул.Широкая,2, х. Павло-Очакова,Азовский р-н,стор</t>
  </si>
  <si>
    <t>Г-ввод б-р Белой Акации,36, х. Обуховка, Азовский р-н,аренда</t>
  </si>
  <si>
    <t>Г-ввод ул.Советская,34/48,с.Кагальник, к ГНД ул.Свободы,Советск,с.Кагальник,Азовский р-н,аренда</t>
  </si>
  <si>
    <t>Г-ввод ул.Свободы,19,с.Кагальник,Азовский р-н,ГНД ул.Свободы,Советск, с.Кагальник,Азовский р-н,аренда</t>
  </si>
  <si>
    <t>г-ввод ул.Шевченко,39,с.Кугей,Азовский р-н,стор.</t>
  </si>
  <si>
    <t>Г-ввод ул.Солнечная,19А,х.Новоалександровка,ГНД ул.Гагарина,Солнечная,х.Новоалександровка,Азовский р-н,аренда</t>
  </si>
  <si>
    <t>Г-ввод пер.З.Космодемьянской,1А,с.Кулешовка, ГНД ул.Красноарм,жд 170 ,340, Азовский р-н,аренда</t>
  </si>
  <si>
    <t>Г-ввод СТ Мичуринец-2,618,г.Азов,стор.</t>
  </si>
  <si>
    <t>Г-ввод ул.7-я линия,67,СНТ Рыбник,г.Ростов-на-Дону, к ГНД п.Кумженский,г.Ростов-на-Дону,аренда</t>
  </si>
  <si>
    <t>Г-ввод ул.Школьная,30А,х.Обуховка,Азовский р-н.стор.</t>
  </si>
  <si>
    <t>Г-ввод ул.Кирова,280,г.Азов, к ГНД ул.Кирова,пер.Черноморского,Кунникова,г.Азов,аренда</t>
  </si>
  <si>
    <t>Г-ввод пер.Мирный,12,с.Пешково,Азовский р-н,стор.</t>
  </si>
  <si>
    <t>Г-ввод ул.Горожанова,69,с.Новобатайск,к ГНД ул.Горожанова,пер.Кировский,с.Новобатайск,Кагальницкий р-н,аренда</t>
  </si>
  <si>
    <t>Г-ввод пер.Калининский,62,с.Новобатайск, к ГНД ул.Советской,с.Новобатайск,Кагальницкий р-н,аренда</t>
  </si>
  <si>
    <t>Г-ввод ул.Украинская,120Г, г.Азов,стор.</t>
  </si>
  <si>
    <t>Г-ввод ул.Новая,3А,п.Овощной,Азовский р-н,стор.</t>
  </si>
  <si>
    <t>Г-ввод ул.Ленина,28,кв.1,с.Кугей,Азовский р-н,стор.</t>
  </si>
  <si>
    <t>Г-ввод пер.Школьный,4,х.Дугино,Азовский р-н,стор.</t>
  </si>
  <si>
    <t>Г-ввод пер.Литейный,9/22,г.Азов, ГСД ул.Промышленная,ГРП зав-да КПА,г.Азов,аренда</t>
  </si>
  <si>
    <t>Г-ввод ДНТ Мичуринец-3,1186, г.Азов,стор.</t>
  </si>
  <si>
    <t>Г-ввод ул.Чехова,7В,с.Кулешовка, ГНД ул.Ленина,пер.Матросова,Кулагина,с.Кулешовка,Белокалитвинский р-н,аренда</t>
  </si>
  <si>
    <t>Г-ввод ул.Гагарина,1,1 А,ДНТ Луч, Азовский р-н,стор.</t>
  </si>
  <si>
    <t>Г-ввод ул.Кондаурова,10А,г.Азов, к ГНД ул.Кондаурова,10,г.Азов,аренда</t>
  </si>
  <si>
    <t>Г-ввод пер.Рыбацкий,1 А,с.Кагальник, к ГНД ул.Ломоносова,Чехова,Красноарм,с.Кагальник,Азовский р-н,аренда</t>
  </si>
  <si>
    <t>Г-ввод ул.Чапаева,26,с.Головатовка,Азовский р-н,стор.</t>
  </si>
  <si>
    <t>Г-ввод пер.Петровский,13,с.Самарское,Азовский р-н,стор.</t>
  </si>
  <si>
    <t>Г-ввод пер.Радужный,2 А,г.Азов,стор.</t>
  </si>
  <si>
    <t>Г-ввод СТ Мичуринец-2,650,г.Азов,стор.</t>
  </si>
  <si>
    <t>Г-ввод п.Койсуг,72 участка,Азовский р-н,стор.</t>
  </si>
  <si>
    <t>Г-ввод пер.Петровский,5А,с.Самарское,Азовский р-н,стор.</t>
  </si>
  <si>
    <t>Г-ввод пер.Островского,52,кв.3,с.Самарское,Азовский р-н,стор.</t>
  </si>
  <si>
    <t>Г-ввод пер.Жданова,44,с.Самарское,  к ГНД пер.Жданова,с.Самарское,Азовский р-н,аренда</t>
  </si>
  <si>
    <t>Г-ввод ул.Солнечная,7,с.Кулешовка, к ГНД ул.Новой по пер.Дачному до ул.Красноармейской, Азовский р-н,аренда</t>
  </si>
  <si>
    <t>Г-ввод ул.Дачная,1,ДНТ Луч, п.Койсуг,Азовский р-н,стор.</t>
  </si>
  <si>
    <t>Г-ввод ул.Советская,62А,с.Кагальник, к ГСНД ул.Советская,К.Маркса,с.Кагальник,Азовский р-н,аренда</t>
  </si>
  <si>
    <t>Г-ввод пер.Новослободский,23, с.Самарское, к ГНД ул.Строительной,пер.Коопер,с.Самарское,Азовский р-н,аренда</t>
  </si>
  <si>
    <t>Г-ввод ул.Переездная,33, с.Самарское, к ГНД ул.Переездная,с.Самарское,Азовский р-н, аренда</t>
  </si>
  <si>
    <t>Г-ввод ул.Лещинского,15, п.Овощной,Азовский р-н,стор.</t>
  </si>
  <si>
    <t>Г-ввод ул.Свободы,62,с.Кагальник, к ГНД ул.Свободы,Советской,Пролетарской,с.Кагальник,Азовский р-н,аренда</t>
  </si>
  <si>
    <t>Г-ввод ул.Энергетиков,8А,с.Кагальник,Азовский р-н,стор.</t>
  </si>
  <si>
    <t>Г-ввод ул.Огородная,15, ДНТ Луч, п.Койсуг,Азовский р-н,стор.</t>
  </si>
  <si>
    <t>Г-ввод пер.Придорожный,4, с.Круглое, Азовский р-н,стор.</t>
  </si>
  <si>
    <t>Г-ввод пер.Лунный,4, п.Овощной,Азовский р-н, к ГСД п.Койсуг,аренда</t>
  </si>
  <si>
    <t>Г-ввод ул.Мира,2Г,с.Круглое, Азовский р-н,стор.</t>
  </si>
  <si>
    <t>Г-ввод пер.Зеленый,9Б, г.Азов, стор.</t>
  </si>
  <si>
    <t>Г-ввод ул.Ленина,56И,с.Пешково,Азовский р-н,стор.</t>
  </si>
  <si>
    <t>Г-ввод ул.Первомайская,3Е,кв.5А,с.Кулешовка,Азовский р-н, к ГНД от АКДП ул.Гагарина,Азовский р-н,аренда</t>
  </si>
  <si>
    <t>Г-ввод пер.Кооперативный,10,с.Самарское, Азовский р-н, к ГНД пер.Восточный,с.Самарское,Азовский р-н, аренда</t>
  </si>
  <si>
    <t>Г-ввод ул.Спортивная,21, п.Овощной,Азовский р-н,стор.</t>
  </si>
  <si>
    <t>Г-ввод ул.Береговая,181,с.Кагальник, Азовский р-н,стор.</t>
  </si>
  <si>
    <t>Г-ввод ул.Комсомольская,64А,с.Новобатайск, Кагальницкий р-н,стор.</t>
  </si>
  <si>
    <t>Г-ввод ул.Красная,32, с.Новобатайск, к ГНД ул.Крым-Гиреевской,пер.Средний,с.Новобатайск, Кагальницкий р-н, аренда</t>
  </si>
  <si>
    <t>Г-ввод пер.Тоннельный,47, с.Самарское, к ГНД пер.Тоннельный,с.Самарское,Азовский р-н,аренда</t>
  </si>
  <si>
    <t>Г-ввод ул.Степная,48, х.Дугино,Азовский р-н,стор.</t>
  </si>
  <si>
    <t>Г-ввод ул.Крестьянская,77, с.Кулешовка, к ГНД ул.Крестьянская,Кулагина,с.Кулешовка,Азовский р-н,аренда</t>
  </si>
  <si>
    <t>Г-ввод ул.Береговая,68В,х.Колузаево,Азовский р-н,стор.</t>
  </si>
  <si>
    <t>Г-ввод ул.Кооперативная,1,х.Песчаный,Азовский р-н,стор.</t>
  </si>
  <si>
    <t>Г-ввод пер.Молодежный,43,с.Самарское,Азовский р-н,стор.</t>
  </si>
  <si>
    <t>Г-ввод ул.Ленина,85А,с.Пешково,Азовский р-н,стор.</t>
  </si>
  <si>
    <t>Г-ввд пер.Дружный,1Б, г.Азов, к ГНД ул.Нагорная,Красногорская,г.Азов,аренда</t>
  </si>
  <si>
    <t>Г-ввод ул.Украинская,118, г.Азов, к ГНД ул.Украинская,пер.Черноморский,г.Азов,аренда</t>
  </si>
  <si>
    <t>Г-ввод ул.Береговая,18/3, с.Кагальник,к ГНД ул.Кооперат,Береговой,с.Кагальник,Азовский р-н, аренда</t>
  </si>
  <si>
    <t>Г-ввод ул.Московская,231А, г.Азов, к ГНД ул.Московская,Павлова,колхоз,г.Азов,аренда</t>
  </si>
  <si>
    <t>Г-ввод ул.Виноградная,1А, ДНТ Механизатор,Азовский р-н,стор.</t>
  </si>
  <si>
    <t>Г-ввод снт Мичуринец-2,уч-к 551,Азовский р-н, стор.</t>
  </si>
  <si>
    <t>Г-ввод ул.Пушкина,104,с.Кагальник,ГНД ул.Пушкина,М.Горького,с.Кагальник,Азовский р-н,аренда</t>
  </si>
  <si>
    <t>Г-ввод пер.Солнечный,14,с.Самарское,РГНД ул.Строит,Коопер,с.Самарское,Азовский р-н,аренда</t>
  </si>
  <si>
    <t>ГСНД с.Порт-Катон, Азовский р-н, инв.22-05879</t>
  </si>
  <si>
    <t>ГНД пер.Красноармейскому до ж.д. № 7 по пер.Рыбацкий, с.Кагальник,Азовский район,инв.000014454</t>
  </si>
  <si>
    <t>Г-ввод ул.Береговая,84,х.Колузаево к РГНД по ул.Ленина от задв.после ГРПШ-1, Азовский р-н,аренда</t>
  </si>
  <si>
    <t>Г-ввод ул.Береговая,1Б,х.Курган к РГСД  ст "Энтузиаст"в х.Курган,Азовский р-н,аренда</t>
  </si>
  <si>
    <t>ГВНД с ГРПШ с.Петровка и с.Платоно-Петровка, Азовский р-н, инв.000013826</t>
  </si>
  <si>
    <t>Г-ввод ул.Дружбы,42,г.Азов,к ГСД ул.Дружбы, котельная РСМ г.Азов,стор.</t>
  </si>
  <si>
    <t>Г-ввод ул.Юбилейная,9,с.Самарское,Азовский р-н,стор.</t>
  </si>
  <si>
    <t>Г-ввод ул.Ушакова,14,г.Азов,стор.</t>
  </si>
  <si>
    <t>Г-ввод ул.Ореховая,27,г.Азов,стор.</t>
  </si>
  <si>
    <t>Г-ввод пер.Новослободский,1А, с.Самарское,Азовский р-н,стор.</t>
  </si>
  <si>
    <t>Г-ввод ул.Советская,56,с.Кагальник к ГСНД по Советской от К.Маркса,с.Кагальник,Азрвский р-н,аренда</t>
  </si>
  <si>
    <t>Г-ввод ул.Береговая,49,с.Кулешовка к ГНД по ул.Береговой в с.Кулешовка,Азовский р-н,аренда</t>
  </si>
  <si>
    <t>Г-ввод ул.Ленина,38Г,с.Пешково к ГНД по ул.Октябрьской до жил.дома №32,с.Пешково,Азовский р-н,аренда</t>
  </si>
  <si>
    <t>Г-ввод ул.Луговая,1В, п.Койсуг к ГСНД совх."Луч" п.Койсуг,Азовский р-н, аренда</t>
  </si>
  <si>
    <t>Г-ввод Кагальницкое шоссе,в р-не ГСК Автомобилист, г.Азов, РГСД ул.Промышл,ГРП з-а КПА,г.Азов,аренда</t>
  </si>
  <si>
    <t>Г-ввод ул.К.Маркса,101А,с.Самарское к ГРНД по ул.К.Маркса к мол.заводу,с.Самарское,Азовский р,аренда</t>
  </si>
  <si>
    <t>Г-ввод ул.Строителей,25А,п.Тимирязевский к РГНД от врез.до загл.ж.д.19 по ул.Новой,Азовский р,аренда</t>
  </si>
  <si>
    <t>РГНД ст.Елизаветинская,х.Коса,Азовского района, инв.000013768</t>
  </si>
  <si>
    <t>ГСД для развития Северо-Восточной рекреационной зоны г.Азов</t>
  </si>
  <si>
    <t>Г-ввод ул.Дружбы,13,г.Азов к РГСД по ул.Дружбы к котельной РСМ в г.Азове,аренда</t>
  </si>
  <si>
    <t>Г-ввод ул.Бережная,33А,с.Новотроицкое к РГНД по ул.Ленина до Кирова,Бережной,Азовский р-н,аренда</t>
  </si>
  <si>
    <t>Г-ввод ул.Вишневая,30б,с.Пешково,Азовский р-н,инв. 00-002906</t>
  </si>
  <si>
    <t>Г-ввод ул.Пушкина,79,г.Азов,к РГНД по ул.Пушкина от ул.Кошевого доввода в котел.ЗТО,г.Азов,аренда</t>
  </si>
  <si>
    <t xml:space="preserve">ПАО "Газпром газораспределение Ростов-на-Дону" в г. Азове </t>
  </si>
  <si>
    <t>ВСЕГО ПО ОБЩЕСТВУ</t>
  </si>
  <si>
    <t>в т. ч   Багаевский р-н., х.Карповка ул. Приозерная ,№ 4</t>
  </si>
  <si>
    <t>Багаевский р-н., х.Карповка ул. Луговая, № 44</t>
  </si>
  <si>
    <t>Багаевский р-н., х.Карповка ул. Центральная № 5 кв.3</t>
  </si>
  <si>
    <t>Багаевский р-н., х.Карповка ул. Приозерная, № 7</t>
  </si>
  <si>
    <t>Багаевский р-н., х.Карповка ул. Луговая, № 58</t>
  </si>
  <si>
    <t>Багаевский р-н., х.Карповка ул. Луговая, № 17</t>
  </si>
  <si>
    <t>Багаевский р-н., х.Карповка ул. Школьная,№ 3</t>
  </si>
  <si>
    <t xml:space="preserve">Багаевский р-н., х.Карповка ул. Зеленая, № 14 </t>
  </si>
  <si>
    <t>в т. ч  п. Российский Аксайский р-н, пер. Широкий, 9</t>
  </si>
  <si>
    <t xml:space="preserve">        п. Российский Аксайский р-н, ул. Средняя, 24</t>
  </si>
  <si>
    <t>в т. ч   Управление Образования,   Аксайский р-н</t>
  </si>
  <si>
    <t>в т. ч  Багаевский р-н, х. Елкин, ул Новая, 15</t>
  </si>
  <si>
    <t>в т. ч  г. Аксай, ул. подтелкова, 100/140</t>
  </si>
  <si>
    <t>24,.07.2019</t>
  </si>
  <si>
    <t>Г-ввод ул.Пятая,5,СНТ 8 Мичуринец,г.Новочеркасск,стор</t>
  </si>
  <si>
    <t>расторгнут!</t>
  </si>
  <si>
    <t>Не позднее окончания действия договора подключения</t>
  </si>
  <si>
    <t>Ростовский выезд, 30</t>
  </si>
  <si>
    <t>Ростовский выезд, 22, цех по пр-ву пива</t>
  </si>
  <si>
    <t>Рогуйского, 3</t>
  </si>
  <si>
    <t>Кузнецовый, 8, лит. А</t>
  </si>
  <si>
    <t xml:space="preserve">Ростовский выезд, 22 </t>
  </si>
  <si>
    <t>ГНД ул.Гагарина, г.Новочеркасс</t>
  </si>
  <si>
    <t>Одесский, 7</t>
  </si>
  <si>
    <t>ПГ НД Горная, 27, лит. А</t>
  </si>
  <si>
    <t>Школьная 54, лит. А</t>
  </si>
  <si>
    <t>Комарова, 1б (кв. 2), лит. А</t>
  </si>
  <si>
    <t>Снежный 5, кв. 1, лит. А, Снежный, 6, лит.А</t>
  </si>
  <si>
    <t>Крыжановского, 28</t>
  </si>
  <si>
    <t>Прямая, 9, 2А</t>
  </si>
  <si>
    <t>Снежный, 1/15 А</t>
  </si>
  <si>
    <t>Прямая, 5, 2А</t>
  </si>
  <si>
    <t>Прямая, 8А</t>
  </si>
  <si>
    <t xml:space="preserve">№400, ПГ НД Первый, 14 </t>
  </si>
  <si>
    <t xml:space="preserve">№ 424, х. Калинин, с/т Дон, уч. №177, лит. А </t>
  </si>
  <si>
    <t>анулирована заявка</t>
  </si>
  <si>
    <t xml:space="preserve">ПГ НД Центральная, 107 в, лит. А </t>
  </si>
  <si>
    <t>Центральная, 150, лит. А</t>
  </si>
  <si>
    <t>Центральная, 218 Б, лит. А</t>
  </si>
  <si>
    <t>Шоссейная, 44</t>
  </si>
  <si>
    <t>Железнодорожная, 345</t>
  </si>
  <si>
    <t>Г-ввод 20 пер., д.50, г.Таганрог к ГНД 19 пер., г.Таганрог, аренда</t>
  </si>
  <si>
    <t>Г-ввод ДНТЭнтузиаст-2,48с.Николаевка ВНГ с.Николаевка.ГаевкаАГРС Троицкое,Неклиновский р,аренда</t>
  </si>
  <si>
    <t>Г-ввод Николаевское шоссе,19-1,СТ Весна,уч-к 88,г.Таганрог,стор.</t>
  </si>
  <si>
    <t>Г-ввод ул.Кедровая,24,с.Новобессергеновка,Неклиновский р-н,стор.</t>
  </si>
  <si>
    <t>Г-ввод ул.Металлургич,112/74,г.Таганрог, к ГАЗ/П-11 НД21198М,А.ГЛУШКО, аренда</t>
  </si>
  <si>
    <t>Г-ввод ул.Пушкина,88,с.Николаевка,к ВНГ АГРС Троицк1,Луг,Лен,Фрунзе,Неклиновский р-н,аренда</t>
  </si>
  <si>
    <t>Г-ввод ул.Солнечная,27-в, с.Новобессергеновка,Неклиновский р-н,стор.</t>
  </si>
  <si>
    <t>ГНД у.Нижняя,Верхняя,Восточная,с. Камышевка, Матвеево-Курганский район,инв.000013229</t>
  </si>
  <si>
    <t xml:space="preserve">ГСНД  с.Миллерово, Куйбышеского района,инв.22-05811 </t>
  </si>
  <si>
    <t>Г-ввод пер.Молодежный,47б, п.Веселый, Веселовский р-н, стор. Супрычев ВВ</t>
  </si>
  <si>
    <t>Г-ввод ул.Демьяна Бедного,17,п.Веселый,Веселовский р-н,стор. Алейников ВА</t>
  </si>
  <si>
    <t>Г-ввод ул.Ленинская,37,п.Веселый,Веселовский р-н.стор. Озерова МА</t>
  </si>
  <si>
    <t>Г-ввод ул.Ленинская,77,п.Веселый,Веселовский р-н,стор. Рябов ВН</t>
  </si>
  <si>
    <t>Г-ввод ул.Первомайская,38Б, п.Веселый,Веселовский р-н,стор.    Никонов Н.С.</t>
  </si>
  <si>
    <t>Г-ввод ул.Центральная,165,х.Красный Маныч,Веселовский р-н.стор. Белоусова МА</t>
  </si>
  <si>
    <t>Г-ввод ул.Центральная,35,х. Верхнесоленый, Веселовский р-н,стор. Исмаилов КГ</t>
  </si>
  <si>
    <t>ГНД ул.Победы, пер.Тупиковый,Берегов,Централ.,х.Спорный, Веселовский район,инв.15-70185 ул Хуторская 2 Загутин И.Ю.</t>
  </si>
  <si>
    <t>ГПСД ул.Радужная,Набережная,Луговая,х.Красный Кут, Веселовский р-н,инв.15-00115 ул Набережная 28А Атамов К</t>
  </si>
  <si>
    <t>ГПСНД пер.Калининский,п.Веселый, Веселовский р-н,инв.15-00025 пер Калининский 35А Клоц ОО</t>
  </si>
  <si>
    <t>ГПСНД ул.Набережная,Просвещения,Почтовая,п.Средний Маныч,х.Полевой,Веселовский р-н,инв.15-51590 ул Почтовая 12 кв 2 Максимов ЮЮ</t>
  </si>
  <si>
    <t>ГСНД ул.Новая,Старая,Молодежная,х.Каракашев,Веселовский р-н, инв.15-70313 ул Новая 68-А         Тишаков ВИ</t>
  </si>
  <si>
    <t>Г-ввод пер.Карла Маркса,11Б,ст.Егорлыкская, Егорлыкский р-н, стор. Манукян АА</t>
  </si>
  <si>
    <t>Г-ввод ул.Заводская,30а,ст.Егорлыкская,Егорлыкский р-н,стор. Главацкая ТИ</t>
  </si>
  <si>
    <t>Г-ввод ул.Молодежная,11,х.Шаумяновский,Егорлыкский р-н, стор. Тоноян ОЛ</t>
  </si>
  <si>
    <t>ГНД ул.Северная от пер.Инженерный до запад. окр.ст.Егорлыкская, Егорлыкский район,инв.000014160 ул Северная 2А Ковалева С.К.</t>
  </si>
  <si>
    <t>ГПНД ул.Троицкая,Донская, ст.Егорлыкская, Егорлыкский район, инв.15-70215 ул Троицкая 21 Дарбинян ММ</t>
  </si>
  <si>
    <t>ГПНД ул.Упорная от ул.Стрелецкой до ул.Ворошилова, ст.Егорлыкская,Егорлыкский р-н, инв.15-03065 пер Упорный 21 Зивенко АА</t>
  </si>
  <si>
    <t>ГПСД ул.Промышленная, п.Роговский, Егорлыкский район,инв.15-03135 ул Пешеходько 36а МБУЗ ЦРБ Егорлыкского района</t>
  </si>
  <si>
    <t>ст Егорлыкская Зеленая34 Димитрова ЮВ</t>
  </si>
  <si>
    <t>ст Егорлыкская ул Луговая 21 Кирюшкин ВН</t>
  </si>
  <si>
    <t>ПГНД ул.Буденного,пер.Маяковского,Молодежный,ст.Егорлыкская,Егорлыкский р-н,инв.000016780 ул Буденного 132 Овсиенко НН</t>
  </si>
  <si>
    <t>ПГНД ул.Красноарм,пер.Грицика до вост.окр.от ул.Ордж-зе пер.Школьному,ст.Егорлыкской, инв.000015582 ул Кирова 209 Чубаркина СФ</t>
  </si>
  <si>
    <t>Г-ввод ул.Воровского,23,ст.Кагальницкая,Кагальницкий р,аренда Шищенко ТС</t>
  </si>
  <si>
    <t>Г-ввод ул.Звездная,11А,ст.Кагальницкая,Кагальницкий р-н,стор. Аристакесян АА</t>
  </si>
  <si>
    <t>Г-ввод ул.Калинина,28А, ст.Кагальницкая,Кагальницкий р-н,стор. Нурбекян ВА</t>
  </si>
  <si>
    <t>Г-ввод ул.Олимпийская,28,ст.Кировская,Кагальницкий р-н,стор. Комелягин НИ</t>
  </si>
  <si>
    <t>Г-ввод ул.Северная,5,ст.Кировская,Кагальницкий р-н, стор. Наплеков ИВ</t>
  </si>
  <si>
    <t>ГВНД х.Красный Яр Кагальницкий р-н, инв. 00-001996 ул Колхозная 36 Орлова ЕХ</t>
  </si>
  <si>
    <t>ГНД ул.Юбилейная,ст.Кировская,Кагальницкий р-н,инв.000014073 ул Новостройки 21 Морозов АА</t>
  </si>
  <si>
    <t>ГПНД пер.Пионерский, 33/36-25/9, ст.Кагальницкая,Кагальницкий р-н, инв.15-45486 ул Калинина 33 Ковалева НВ</t>
  </si>
  <si>
    <t>ГПНД СПК Родина х. Жуково-Татарский, Кагальницкий район инв. 15-50543 ул Степная 24 Овчаренко АВ</t>
  </si>
  <si>
    <t>ПГНД Вильямса Новый микрорайон ст.Кировская, Кагальницкий р-н, инв.15-51728 ул Вишневая 21 Ездакова ИЮ</t>
  </si>
  <si>
    <t>ст Кировская пер Октябрьский 37А Белоусов АВ</t>
  </si>
  <si>
    <t>ст Кагальницкая пер Социалистический 53а Харитонова ДА</t>
  </si>
  <si>
    <t>ПНГНД ул.Луговая, х. Николаевский, Кагальницкий район, инв.000016786 ул луговая 203 Гревцова ДА</t>
  </si>
  <si>
    <t>ГПНД пер.Калинина,ул.Гоголя,ст.Мечетинская,Зерноградский р-н,инв.15-45494 ул Гоголя 25 Дараган ЛВ</t>
  </si>
  <si>
    <t>ПНГНД от вых ГРП № 42 ул.Мира, до № 7 по ул. Мира,х.Заполосный, Зерноградский р-н, инв15-50764 ул Мира 38 Филинов ИЛ</t>
  </si>
  <si>
    <t>Г-ввод ул.Ленина,16п,г.Зерноград, стор. Черекаева СМ</t>
  </si>
  <si>
    <t>Г-ввод ул.Фруктовая,5,г.Зерноград, стор. Днеисенко ВИ</t>
  </si>
  <si>
    <t>Зерноград ул Назарова 26 Яшкова ЖГ</t>
  </si>
  <si>
    <t>Зерноград ул Алтайская 8 Лысенко ВИ</t>
  </si>
  <si>
    <t>Зерноград ул Назарова 2 Назаров ДА</t>
  </si>
  <si>
    <t>Зенрноград ул Назарова 23 Ганжа ЕН</t>
  </si>
  <si>
    <t>ГПНД от ГРП по ул.Садовой, до угла стр.№ 17 по ул.Садовая, г.Зерноград,инв.15-47958 ул Садовая 9А Дудин АМ</t>
  </si>
  <si>
    <t>Зернограл ул Любимая 13 Обертышева ВС</t>
  </si>
  <si>
    <t>Зерноград ул Любимая 15 Обертышева ВС</t>
  </si>
  <si>
    <t>Зерноград ул Любимая 26 Глебов ИВ</t>
  </si>
  <si>
    <t>ГПНД Садовод на Ц.У., г.Зерноград,инв.15-50159 ул Самохвалова 8А Пепчук АП</t>
  </si>
  <si>
    <t>ГПНД ул.Лелюшенко,г.Зерноград,инв.15-50777 ул Костычева 109 Анищенко ТН</t>
  </si>
  <si>
    <t>ГПНД ул.Остапенко,20-22, г.Зерноград .ивн.15-47955 ул Остапенко 24а Фролов АВ</t>
  </si>
  <si>
    <t>п Сорговый ул Победы 10 кв 2 Калина НВ</t>
  </si>
  <si>
    <t>п Сорговый ул Победы 4 кв 1 Голуб ТВ</t>
  </si>
  <si>
    <t>ГПНД ул.Чехова ул.Шевченкодо  ул.Полевая,г.Зерноград, инв 15-45630 ул Шевченко 50 Шаменко НВ</t>
  </si>
  <si>
    <t>ГПСД г.Зерноград ГРП Селекцентра, инв.15-47950 Ул Научный городок 3 ФГБНУ АНЦ Донской</t>
  </si>
  <si>
    <t>ГПСД от угла стр № 50 ул. Строителей, г. Зерноград,инв.15-50774 ул Строителей 62 кв 2 Рожанков АВ</t>
  </si>
  <si>
    <t>ГПСД ул.Машиностроителей,1/1,г.Зерноград,инв.15-45658 ул Машиностроителей 4г Кулешова ОА</t>
  </si>
  <si>
    <t>ГПСД ул.Садовая от ГРС до ул.Чехова, ул.Чехова от ул.Садовой до Социалистической,г.Зерноград, инв.15-45597 ул Орбитальная 8А Тарасенко АА</t>
  </si>
  <si>
    <t>Зерноград ул Дзержинского 114 Дорохова АИ</t>
  </si>
  <si>
    <t>Зерноград ул Дзержинского 124 Дорохов ДП</t>
  </si>
  <si>
    <t>Зерноград ул Гайдара 74 Козлова ВТ</t>
  </si>
  <si>
    <t>Зерноград ул Пархоменко 130 Лушкин НА</t>
  </si>
  <si>
    <t xml:space="preserve">Зерноград ул Весенняя 10 Баранов АА </t>
  </si>
  <si>
    <t>Зерноград ул Клименко 6 Прицепова СС</t>
  </si>
  <si>
    <t>Г-ввод ул.Манежная,8,кв.3,х.Юловский,Целинский р-н,стор. Хейсулов ХК</t>
  </si>
  <si>
    <t>Г-ввод ул.Механизаторов,10, кв.3 к ГНД п.Юловский, Целинский р-н Беляева РП</t>
  </si>
  <si>
    <t>Г-ввод ул.Молодежная,42А, х. Северный, Целинский  р-н Крылович ГВ</t>
  </si>
  <si>
    <t>Г-ввод ул.Октябрьская,80,с.Лопанка, Целинский р-н,стор. Конный завод</t>
  </si>
  <si>
    <t>Г-ввод ул.Степная,18, с. Михайловка, Целинский  р-н,аренда ул Степная 18 Кушко НГ</t>
  </si>
  <si>
    <t>Г-ввод ул.Студенческая,19,п.Новая Целина, Целинский р-н,стор. ООО ТД "Гермес"</t>
  </si>
  <si>
    <t>31.04.2019</t>
  </si>
  <si>
    <t>31,03.2019</t>
  </si>
  <si>
    <t>Г-ввод улАханова,9,х.Обуховка, Азовский р-н,стор.</t>
  </si>
  <si>
    <t>29.11.08.2019</t>
  </si>
  <si>
    <t>Расторжение договора в мае 2019 года</t>
  </si>
  <si>
    <t>11.02.1019</t>
  </si>
  <si>
    <t>в т.ч.                                       Пеленкина, 3</t>
  </si>
  <si>
    <t>в т.ч.                                  Прибрежный, 15 А</t>
  </si>
  <si>
    <t xml:space="preserve">                                        Пляжный проезд, 18</t>
  </si>
  <si>
    <t>Степная, 47</t>
  </si>
  <si>
    <t>в т.ч.                                Кооперативная, 3 В</t>
  </si>
  <si>
    <t xml:space="preserve">                                    Береговая, 47 А</t>
  </si>
  <si>
    <t>Береговая, 52 Б</t>
  </si>
  <si>
    <t xml:space="preserve">ПАО "Газпром газораспределение Ростов-на-Дону" в г. Сальске </t>
  </si>
  <si>
    <t>Г-ввод ул.Калинина,61,с.Песчанокопское,Песчанокопский р-н,стор.</t>
  </si>
  <si>
    <t>Г-ввод ул.Родниковая,8,г.Сальск,стор.</t>
  </si>
  <si>
    <t>ГВНД ул.Халтурина,пос.Мехлесхоз, г.Сальск, инв.31-03337</t>
  </si>
  <si>
    <t>ГНД ул.Железнодорожная,45,52, г.Сальск, инв.000013691</t>
  </si>
  <si>
    <t>ПНГНД ул.Воровского,Верхняя,Прямая,Целинная, г.Сальск,инв.000015903</t>
  </si>
  <si>
    <t>в т.ч.                                       г.Сальск ул. Халтурина 16</t>
  </si>
  <si>
    <t>в т.ч.                                г.Сальск ул.Привокзальная 20а</t>
  </si>
  <si>
    <t>в т.ч                                                  г.Сальск ул. Пацаева 3</t>
  </si>
  <si>
    <t>Ф-л ПАО "Газпром газораспределение Ростов-на-Дону"                в п. Орловском</t>
  </si>
  <si>
    <t>ГСНД ст. Буденновская, Пролетарского района, инв.00013045 (Заявитель МБУК Буденновского с/п "Сельский Дом культуры" ул. Ленина, 46  ст. Буденновская, Пролетарский район)</t>
  </si>
  <si>
    <t>Ф-л ПАО «Газпром газораспределение Росто-на-Дону» в г. Новошахтинске</t>
  </si>
  <si>
    <t>ГВД сл.Родионово-Несветайская - с.Кутейниково, Родионово-Несветайский район,инв.23-00082</t>
  </si>
  <si>
    <t>в т.ч. ул. Садовая,27</t>
  </si>
  <si>
    <t>ГНД ул.Заречная, х.Павленков, Родионово-Несветайский район,инв23-00118</t>
  </si>
  <si>
    <t>в т.ч. х. Павленков ул. Подгорная,12</t>
  </si>
  <si>
    <t>ГСД и ГНД ул.Гв.-Танкистов (ГРПБ),сл.Родионово-Несветайская,Родионов-Несветайского р-на,инв.23-00066</t>
  </si>
  <si>
    <t>в т.ч. ул. Гвардейцев-Танкистов,54В</t>
  </si>
  <si>
    <t>ГВНД.ул.Полевая-Гв-Танкистов,х.Новотроицкий, Родионово-Несветайского р-на, инв.23-00080</t>
  </si>
  <si>
    <t>в т.ч. х. Павленков</t>
  </si>
  <si>
    <t>Г-ввод к.н.61:33:0600012:642, с.Генеральское,Родионово-Несветайский р-н, стор.</t>
  </si>
  <si>
    <t xml:space="preserve">в т.ч. с. Генеральское                </t>
  </si>
  <si>
    <t>ГНД (зак) ул.Гв-Танкистов, сл.Родионово-Несветайская, Родионово-Несветайский р-н, инв.23-00570</t>
  </si>
  <si>
    <t>в т.ч ул. Гвардейцев-Танкистов,14Р</t>
  </si>
  <si>
    <t>ГНД ШРП 1,2,4 у.Овражн,К.Горка,Ковалева, г.Гуково, инв.000015833</t>
  </si>
  <si>
    <t>в т. ч. ул.Лавренева,53</t>
  </si>
  <si>
    <t>РГ от ШРП № 3, 55 в пос.шахты Антрацит г.Гуково</t>
  </si>
  <si>
    <t>ул.Буденного 55</t>
  </si>
  <si>
    <t>ул.Правды 2/1</t>
  </si>
  <si>
    <t>ул.Красная Горка 108</t>
  </si>
  <si>
    <t>ул.Буденного 9</t>
  </si>
  <si>
    <t>РГ от ШРП №18,57 п.ш. №24-26 "Русецкий",Гуково, инв 00-000511</t>
  </si>
  <si>
    <t>Газ-я 1 оч ,ГНД для ч/с у. Мусоргского, Халтурина,Пархоменко, 47 Гв. Дивизии, г. Зверево,аренда</t>
  </si>
  <si>
    <t>в т.ч.</t>
  </si>
  <si>
    <t>ГСД с ГРП №13 и ГНД ул.Краснодарская,Жуковск, Смоленск,Цимлянская, Добролюбова г.Гуково, инв.9-41576</t>
  </si>
  <si>
    <t>в   т. ч. ул. Первая,5</t>
  </si>
  <si>
    <t>РГ ул.Молодежная,пер.Западный,Дорожная,Дачная,пер.Южный,г.Гуково (Стройконтроль)</t>
  </si>
  <si>
    <t>РГ ул.Южная,К.Цеткин,Пионерская,больница Электровозная,Знамя Поб.,Горлова,Войк,.г.Новошахтинск (стройконтроль)</t>
  </si>
  <si>
    <t>РГ для газ-я ул.Пионерская,Марата Мечникова,Чернышевского,г.Новошахтниск (стройконтроль)</t>
  </si>
  <si>
    <t>ГСД от ГРС Новошахтинска до у.Харьковской,Новошахтинск, инв.000014673</t>
  </si>
  <si>
    <t>в т.ч. ул.Радио 17-б</t>
  </si>
  <si>
    <t>29.04.2017 расторгнут</t>
  </si>
  <si>
    <t>в т.ч.                                            Вишневая,31</t>
  </si>
  <si>
    <t>в т.ч.                            Социалистическая, 24</t>
  </si>
  <si>
    <t xml:space="preserve">  </t>
  </si>
  <si>
    <t>31.11.2018</t>
  </si>
  <si>
    <t>11.09.2018</t>
  </si>
  <si>
    <t>13.06.2018</t>
  </si>
  <si>
    <t>15.06.2018</t>
  </si>
  <si>
    <t>30.12.2016</t>
  </si>
  <si>
    <t>06.07.2018</t>
  </si>
  <si>
    <t>02.11.2018</t>
  </si>
  <si>
    <t>30.08.2018</t>
  </si>
  <si>
    <t>02.07.2018</t>
  </si>
  <si>
    <t>19.06.2018</t>
  </si>
  <si>
    <t>17.08.2018</t>
  </si>
  <si>
    <t>25.06.2018</t>
  </si>
  <si>
    <t>10.09.2018</t>
  </si>
  <si>
    <t>01.08.2018</t>
  </si>
  <si>
    <t>29.03.2018</t>
  </si>
  <si>
    <t>30.07.2018</t>
  </si>
  <si>
    <t>31.01.2018</t>
  </si>
  <si>
    <t>12.07.2018</t>
  </si>
  <si>
    <t>23.08.2018</t>
  </si>
  <si>
    <t>13.07.2018</t>
  </si>
  <si>
    <t>12.09.2018</t>
  </si>
  <si>
    <t>22.08.2018</t>
  </si>
  <si>
    <t>20.09.2018</t>
  </si>
  <si>
    <t>17.07.2018</t>
  </si>
  <si>
    <t>22.03.2018</t>
  </si>
  <si>
    <t>31.07.2018</t>
  </si>
  <si>
    <t>16.08.2018</t>
  </si>
  <si>
    <t>04.09.2018</t>
  </si>
  <si>
    <t>11.10.2018</t>
  </si>
  <si>
    <t>04.04.2018</t>
  </si>
  <si>
    <t>01.06.2018</t>
  </si>
  <si>
    <t>25.04.2018</t>
  </si>
  <si>
    <t>13.08.2018</t>
  </si>
  <si>
    <t>16.05.2018</t>
  </si>
  <si>
    <t>26.06.2018</t>
  </si>
  <si>
    <t>10.07.2018</t>
  </si>
  <si>
    <t>18.09.2018</t>
  </si>
  <si>
    <t>16.07.2018</t>
  </si>
  <si>
    <t>01.10.2018</t>
  </si>
  <si>
    <t>03.07.2018</t>
  </si>
  <si>
    <t>09.06.2018</t>
  </si>
  <si>
    <t>20.07.2018</t>
  </si>
  <si>
    <t>19.07.2018</t>
  </si>
  <si>
    <t>29.08.2018</t>
  </si>
  <si>
    <t>27.09.2018</t>
  </si>
  <si>
    <t>15.05.2018</t>
  </si>
  <si>
    <t>15.08.2018</t>
  </si>
  <si>
    <t>07.06.2018</t>
  </si>
  <si>
    <t>07.05.2018</t>
  </si>
  <si>
    <t>20.07.2017</t>
  </si>
  <si>
    <t>24.08.2018</t>
  </si>
  <si>
    <t>03.09.2018</t>
  </si>
  <si>
    <t>17.05.2018</t>
  </si>
  <si>
    <t>09.07.2018</t>
  </si>
  <si>
    <t>15.09.2017</t>
  </si>
  <si>
    <t>25.09.2018</t>
  </si>
  <si>
    <t>14.05.2018</t>
  </si>
  <si>
    <t>28.09.2018</t>
  </si>
  <si>
    <t>21.08.2018</t>
  </si>
  <si>
    <t>27.08.2018</t>
  </si>
  <si>
    <t>24.09.2018</t>
  </si>
  <si>
    <t>03.10.2017</t>
  </si>
  <si>
    <t>13.12.2017</t>
  </si>
  <si>
    <t>24.07.2018</t>
  </si>
  <si>
    <t>14.09.2018</t>
  </si>
  <si>
    <t>08.11.2018</t>
  </si>
  <si>
    <t>05.07.2018</t>
  </si>
  <si>
    <t>11.10.2017</t>
  </si>
  <si>
    <t>13.11.2018</t>
  </si>
  <si>
    <t>02.08.2018</t>
  </si>
  <si>
    <t>19.10.2018</t>
  </si>
  <si>
    <t>17.10.2018</t>
  </si>
  <si>
    <t>26.10.2018</t>
  </si>
  <si>
    <t>31.10.2018</t>
  </si>
  <si>
    <t>25.10.2018</t>
  </si>
  <si>
    <t>04.12.2018</t>
  </si>
  <si>
    <t>08.10.2018</t>
  </si>
  <si>
    <t>05.04.2018</t>
  </si>
  <si>
    <t>23.07.2018</t>
  </si>
  <si>
    <t>07.08.2018</t>
  </si>
  <si>
    <t>30.05.2018</t>
  </si>
  <si>
    <t>03.08.2018</t>
  </si>
  <si>
    <t>22.10.2018</t>
  </si>
  <si>
    <t>19.19.18</t>
  </si>
  <si>
    <t>ГНД с ГРПШ в мкр. Плодопитомник г. Семикаракорск, инв. № 000013192</t>
  </si>
  <si>
    <t xml:space="preserve">         в том числе:  г. Семикаракорск ул. Береговая 46/5                                        (топосъемка заказчик Манохина С.)</t>
  </si>
  <si>
    <t>НПГНВД ул.Степная, ул. Лазорева,1-й, 2-й переулок, пер. Короткий, г. Семикаракорск инв. 32-30248</t>
  </si>
  <si>
    <t xml:space="preserve">        в том числе:  г. Семикаракорск ул. Цветочная 36                                  (топосъемка заказчик  Прилукина Л.В.)</t>
  </si>
  <si>
    <t>ПГНД ул. Центральная  х. Пухляковский Усть-Донецкий район инв. № 32-31029</t>
  </si>
  <si>
    <t xml:space="preserve">        в том числе:  х. Пухляковский ул. Центральная 116                                 (энтографический  музей )</t>
  </si>
  <si>
    <t>ведется  претензионная работа в связи с окончанием действия договора на технологическое присоединение</t>
  </si>
  <si>
    <t>Г-ввод ул.Дачная,9, ст.Раздорская,Усть-Донецкий р-н,стор.</t>
  </si>
  <si>
    <t>Ф-л ПАО «Газпром газораспределение Росто-на-Дону» в г. Семикаракорске</t>
  </si>
  <si>
    <t>Г-ввод ул.Баграмяна,3а,с.Чалтырь,Мясниковский р-н,стор.</t>
  </si>
  <si>
    <t>Г-ввод ул.Свободы,21,х.Красный Крым, Мясниковский р-н, стор.</t>
  </si>
  <si>
    <t>ПГСД ул.Ленина ул.Середкина до ГРП ул.Шаумяна,с.Большие Салы. Мясниковский р-н,инв.22-00482</t>
  </si>
  <si>
    <t>в т.ч.                                  ул. Есенина 8/2</t>
  </si>
  <si>
    <t xml:space="preserve"> ул.Восточная 10</t>
  </si>
  <si>
    <t>ул. Задорная 2</t>
  </si>
  <si>
    <t xml:space="preserve"> ул. Степная 6</t>
  </si>
  <si>
    <t xml:space="preserve"> ул. Гагарина 6</t>
  </si>
  <si>
    <t xml:space="preserve"> ул. Ленина 8/2</t>
  </si>
  <si>
    <t xml:space="preserve"> ул. Восточная 8/2</t>
  </si>
  <si>
    <t xml:space="preserve"> ул. Есенина 8</t>
  </si>
  <si>
    <t xml:space="preserve"> ул. Есенина 10/2</t>
  </si>
  <si>
    <t xml:space="preserve"> ул. 30 лет победы 16</t>
  </si>
  <si>
    <t xml:space="preserve"> ул. Степная 8</t>
  </si>
  <si>
    <t xml:space="preserve">        в т.ч.                             ул. Советская 1/3</t>
  </si>
  <si>
    <t>ул. 30 лет Победы 19/2</t>
  </si>
  <si>
    <t xml:space="preserve"> ул. Молодежная 2/1</t>
  </si>
  <si>
    <t xml:space="preserve"> ул. Степная 14/1</t>
  </si>
  <si>
    <t xml:space="preserve"> ул. Степная 9/2</t>
  </si>
  <si>
    <t xml:space="preserve"> ул. Степная 8/2</t>
  </si>
  <si>
    <t xml:space="preserve"> ул. Степная 8/1</t>
  </si>
  <si>
    <t xml:space="preserve"> ул. Степная 2/1</t>
  </si>
  <si>
    <t xml:space="preserve"> ул. Братская 64</t>
  </si>
  <si>
    <t xml:space="preserve"> ул. Братская 30</t>
  </si>
  <si>
    <t xml:space="preserve"> ул. Строителей 48</t>
  </si>
  <si>
    <t xml:space="preserve"> ул. Школьная 20/2</t>
  </si>
  <si>
    <t xml:space="preserve"> ул. Школьная 8/1</t>
  </si>
  <si>
    <t xml:space="preserve"> ул. Прудовая 31</t>
  </si>
  <si>
    <t xml:space="preserve"> ул.50 лет Октября 18/2</t>
  </si>
  <si>
    <t xml:space="preserve"> ул.50 лет Октября 14/2</t>
  </si>
  <si>
    <t xml:space="preserve"> ул.30 лет Победы23</t>
  </si>
  <si>
    <t xml:space="preserve"> ул.Советская 39</t>
  </si>
  <si>
    <t>ул.Строителей 58</t>
  </si>
  <si>
    <t xml:space="preserve"> ул.Советская 21</t>
  </si>
  <si>
    <t xml:space="preserve"> ул.Советская 23</t>
  </si>
  <si>
    <t xml:space="preserve"> ул.Школьная 15/1</t>
  </si>
  <si>
    <t xml:space="preserve"> ул.Школьная 15/2</t>
  </si>
  <si>
    <t xml:space="preserve"> ул.Степная 6/2</t>
  </si>
  <si>
    <t>в т.ч.                                 ул. Центральная 77</t>
  </si>
  <si>
    <t xml:space="preserve"> ул. Центральная 14</t>
  </si>
  <si>
    <t xml:space="preserve"> ул. Новоселов 12/1</t>
  </si>
  <si>
    <t xml:space="preserve"> ул. Октябрьская 14</t>
  </si>
  <si>
    <t xml:space="preserve">                  в т.ч.                                                 ул.Фадеева 3</t>
  </si>
  <si>
    <t>ул. Комсомольская 2а</t>
  </si>
  <si>
    <t>ул. Восточная 18</t>
  </si>
  <si>
    <t>ул.Садовая 122</t>
  </si>
  <si>
    <t>Председатель комисиии</t>
  </si>
  <si>
    <t>Заместитель генерального директора по капитальному строительству и инвестициям</t>
  </si>
  <si>
    <t>А.А. Ноздрачев</t>
  </si>
  <si>
    <t>Члены комиссии</t>
  </si>
  <si>
    <t>Начальник управления капитального строительства реконструкции и инвестиций</t>
  </si>
  <si>
    <t>А.Н. Авилов</t>
  </si>
  <si>
    <t>А.П. Пилюгин</t>
  </si>
  <si>
    <t>Начальник управления по эксплуатации газораспределительных систем</t>
  </si>
  <si>
    <t>Начальник отдела экономической безопасности</t>
  </si>
  <si>
    <t>Ю.А. Сухачев</t>
  </si>
  <si>
    <t>Ведущий бухгалтер по учету объектов основных средств</t>
  </si>
  <si>
    <t>М.В. Щусь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</si>
</sst>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dd/mm/yy;@"/>
    <numFmt numFmtId="165" formatCode="#,##0.0"/>
    <numFmt numFmtId="166" formatCode="0.0"/>
    <numFmt numFmtId="167" formatCode="0.0_ ;\-0.0\ "/>
    <numFmt numFmtId="168" formatCode="mmm&quot;.&quot;yy"/>
    <numFmt numFmtId="169" formatCode="dd/mm/yy"/>
    <numFmt numFmtId="170" formatCode="0_ ;\-0\ "/>
    <numFmt numFmtId="171" formatCode="mmmm\ yyyy;@"/>
  </numFmts>
  <fonts count="58" x14ac:knownFonts="1">
    <font>
      <sz val="8"/>
      <name val="Arial"/>
      <family val="2"/>
    </font>
    <font>
      <sz val="9"/>
      <name val="Arial Cyr"/>
      <family val="2"/>
      <charset val="204"/>
    </font>
    <font>
      <b/>
      <i/>
      <sz val="9"/>
      <name val="Arial Cyr"/>
      <family val="2"/>
      <charset val="204"/>
    </font>
    <font>
      <b/>
      <sz val="9"/>
      <name val="Arial Cyr"/>
      <family val="2"/>
      <charset val="204"/>
    </font>
    <font>
      <sz val="9"/>
      <name val="Arial"/>
      <family val="2"/>
      <charset val="204"/>
    </font>
    <font>
      <sz val="9"/>
      <name val="Arial"/>
      <family val="2"/>
    </font>
    <font>
      <b/>
      <i/>
      <sz val="9"/>
      <name val="Arial Cyr"/>
      <charset val="204"/>
    </font>
    <font>
      <sz val="9"/>
      <name val="Arial Cyr"/>
      <charset val="204"/>
    </font>
    <font>
      <sz val="10"/>
      <name val="Helv"/>
    </font>
    <font>
      <sz val="8"/>
      <name val="Arial"/>
      <family val="2"/>
    </font>
    <font>
      <b/>
      <sz val="9"/>
      <name val="Arial Cyr"/>
      <charset val="204"/>
    </font>
    <font>
      <b/>
      <i/>
      <sz val="12"/>
      <name val="Arial Cyr"/>
      <family val="2"/>
      <charset val="204"/>
    </font>
    <font>
      <sz val="9"/>
      <name val="Helv"/>
    </font>
    <font>
      <sz val="11"/>
      <color theme="1"/>
      <name val="Calibri"/>
      <family val="2"/>
      <scheme val="minor"/>
    </font>
    <font>
      <sz val="8"/>
      <name val="Arial"/>
      <family val="2"/>
      <charset val="1"/>
    </font>
    <font>
      <sz val="9"/>
      <name val="Arial"/>
      <family val="2"/>
      <charset val="204"/>
    </font>
    <font>
      <i/>
      <sz val="9"/>
      <name val="Arial Cyr"/>
      <charset val="204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i/>
      <sz val="9"/>
      <name val="Arial"/>
      <family val="2"/>
      <charset val="204"/>
    </font>
    <font>
      <b/>
      <i/>
      <sz val="9"/>
      <name val="Arial"/>
      <family val="2"/>
      <charset val="204"/>
    </font>
    <font>
      <sz val="8"/>
      <name val="Arial Cyr"/>
      <charset val="204"/>
    </font>
    <font>
      <b/>
      <sz val="11"/>
      <name val="Arial Cyr"/>
      <charset val="204"/>
    </font>
    <font>
      <i/>
      <sz val="9"/>
      <name val="Arial Cyr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name val="Arial"/>
      <family val="2"/>
    </font>
    <font>
      <i/>
      <sz val="11"/>
      <color rgb="FF7F7F7F"/>
      <name val="Calibri"/>
      <family val="2"/>
      <charset val="204"/>
      <scheme val="minor"/>
    </font>
    <font>
      <sz val="11"/>
      <name val="Arial Cyr"/>
      <family val="2"/>
      <charset val="204"/>
    </font>
    <font>
      <b/>
      <i/>
      <sz val="12"/>
      <name val="Arial Cyr"/>
      <charset val="204"/>
    </font>
    <font>
      <sz val="8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color indexed="24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8"/>
      <name val="Arial Cyr"/>
      <family val="2"/>
      <charset val="204"/>
    </font>
    <font>
      <i/>
      <sz val="12"/>
      <name val="Arial Cyr"/>
      <family val="2"/>
      <charset val="204"/>
    </font>
    <font>
      <sz val="10"/>
      <color indexed="24"/>
      <name val="Arial"/>
      <family val="2"/>
      <charset val="204"/>
    </font>
    <font>
      <sz val="8"/>
      <color indexed="63"/>
      <name val="Arial"/>
      <family val="2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i/>
      <sz val="11"/>
      <name val="Arial Cyr"/>
      <charset val="204"/>
    </font>
    <font>
      <b/>
      <i/>
      <sz val="11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DDDDDD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2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9" fillId="0" borderId="0"/>
    <xf numFmtId="0" fontId="13" fillId="0" borderId="0"/>
    <xf numFmtId="0" fontId="14" fillId="0" borderId="0"/>
    <xf numFmtId="0" fontId="9" fillId="0" borderId="0"/>
    <xf numFmtId="0" fontId="14" fillId="0" borderId="0"/>
    <xf numFmtId="0" fontId="28" fillId="0" borderId="0" applyNumberFormat="0" applyFill="0" applyBorder="0" applyAlignment="0" applyProtection="0"/>
    <xf numFmtId="0" fontId="31" fillId="0" borderId="0"/>
  </cellStyleXfs>
  <cellXfs count="268">
    <xf numFmtId="0" fontId="0" fillId="0" borderId="0" xfId="0"/>
    <xf numFmtId="0" fontId="1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/>
    <xf numFmtId="0" fontId="11" fillId="2" borderId="0" xfId="0" applyFont="1" applyFill="1" applyBorder="1"/>
    <xf numFmtId="0" fontId="3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1" fillId="2" borderId="2" xfId="0" applyFont="1" applyFill="1" applyBorder="1"/>
    <xf numFmtId="0" fontId="0" fillId="2" borderId="0" xfId="0" applyFont="1" applyFill="1" applyBorder="1"/>
    <xf numFmtId="0" fontId="0" fillId="2" borderId="0" xfId="0" applyFill="1" applyBorder="1"/>
    <xf numFmtId="0" fontId="0" fillId="2" borderId="0" xfId="0" applyFill="1"/>
    <xf numFmtId="0" fontId="8" fillId="2" borderId="0" xfId="0" applyFont="1" applyFill="1" applyBorder="1"/>
    <xf numFmtId="0" fontId="12" fillId="2" borderId="0" xfId="0" applyFont="1" applyFill="1" applyBorder="1"/>
    <xf numFmtId="0" fontId="12" fillId="2" borderId="0" xfId="0" applyFont="1" applyFill="1"/>
    <xf numFmtId="0" fontId="1" fillId="3" borderId="0" xfId="0" applyFont="1" applyFill="1" applyBorder="1"/>
    <xf numFmtId="0" fontId="1" fillId="0" borderId="0" xfId="0" applyFont="1" applyBorder="1"/>
    <xf numFmtId="4" fontId="10" fillId="2" borderId="13" xfId="0" applyNumberFormat="1" applyFont="1" applyFill="1" applyBorder="1" applyAlignment="1">
      <alignment horizontal="center" vertical="center"/>
    </xf>
    <xf numFmtId="4" fontId="1" fillId="2" borderId="13" xfId="0" applyNumberFormat="1" applyFont="1" applyFill="1" applyBorder="1" applyAlignment="1">
      <alignment horizontal="center" vertical="center"/>
    </xf>
    <xf numFmtId="0" fontId="1" fillId="2" borderId="13" xfId="0" applyFont="1" applyFill="1" applyBorder="1"/>
    <xf numFmtId="4" fontId="10" fillId="2" borderId="13" xfId="1" applyNumberFormat="1" applyFont="1" applyFill="1" applyBorder="1" applyAlignment="1">
      <alignment horizontal="center" vertical="center" wrapText="1"/>
    </xf>
    <xf numFmtId="4" fontId="35" fillId="2" borderId="13" xfId="0" applyNumberFormat="1" applyFont="1" applyFill="1" applyBorder="1" applyAlignment="1">
      <alignment horizontal="center" vertical="center"/>
    </xf>
    <xf numFmtId="0" fontId="16" fillId="2" borderId="13" xfId="0" applyNumberFormat="1" applyFont="1" applyFill="1" applyBorder="1" applyAlignment="1">
      <alignment horizontal="right" vertical="center" wrapText="1"/>
    </xf>
    <xf numFmtId="14" fontId="4" fillId="2" borderId="13" xfId="0" applyNumberFormat="1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/>
    </xf>
    <xf numFmtId="4" fontId="36" fillId="2" borderId="13" xfId="0" applyNumberFormat="1" applyFont="1" applyFill="1" applyBorder="1" applyAlignment="1">
      <alignment horizontal="center" vertical="center"/>
    </xf>
    <xf numFmtId="0" fontId="6" fillId="2" borderId="13" xfId="1" applyNumberFormat="1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/>
    </xf>
    <xf numFmtId="4" fontId="4" fillId="2" borderId="13" xfId="0" applyNumberFormat="1" applyFont="1" applyFill="1" applyBorder="1" applyAlignment="1">
      <alignment horizontal="center" vertical="center" wrapText="1"/>
    </xf>
    <xf numFmtId="4" fontId="4" fillId="2" borderId="13" xfId="0" applyNumberFormat="1" applyFont="1" applyFill="1" applyBorder="1" applyAlignment="1">
      <alignment horizontal="center" vertical="center"/>
    </xf>
    <xf numFmtId="4" fontId="26" fillId="2" borderId="13" xfId="0" applyNumberFormat="1" applyFont="1" applyFill="1" applyBorder="1" applyAlignment="1">
      <alignment horizontal="center" vertical="center"/>
    </xf>
    <xf numFmtId="0" fontId="20" fillId="2" borderId="13" xfId="1" applyNumberFormat="1" applyFont="1" applyFill="1" applyBorder="1" applyAlignment="1">
      <alignment horizontal="right" vertical="center" wrapText="1"/>
    </xf>
    <xf numFmtId="0" fontId="19" fillId="2" borderId="13" xfId="0" applyNumberFormat="1" applyFont="1" applyFill="1" applyBorder="1" applyAlignment="1">
      <alignment horizontal="right" vertical="top" wrapText="1"/>
    </xf>
    <xf numFmtId="4" fontId="0" fillId="2" borderId="13" xfId="0" applyNumberFormat="1" applyFill="1" applyBorder="1" applyAlignment="1">
      <alignment vertical="center"/>
    </xf>
    <xf numFmtId="4" fontId="0" fillId="2" borderId="13" xfId="0" applyNumberFormat="1" applyFill="1" applyBorder="1" applyAlignment="1">
      <alignment horizontal="center" vertical="center"/>
    </xf>
    <xf numFmtId="0" fontId="4" fillId="8" borderId="13" xfId="0" applyNumberFormat="1" applyFont="1" applyFill="1" applyBorder="1" applyAlignment="1">
      <alignment horizontal="right" vertical="top" wrapText="1" indent="2"/>
    </xf>
    <xf numFmtId="4" fontId="10" fillId="8" borderId="13" xfId="0" applyNumberFormat="1" applyFont="1" applyFill="1" applyBorder="1" applyAlignment="1">
      <alignment horizontal="center" vertical="center"/>
    </xf>
    <xf numFmtId="0" fontId="45" fillId="2" borderId="13" xfId="0" applyNumberFormat="1" applyFont="1" applyFill="1" applyBorder="1" applyAlignment="1">
      <alignment horizontal="right" vertical="top" wrapText="1" indent="1"/>
    </xf>
    <xf numFmtId="0" fontId="19" fillId="2" borderId="13" xfId="0" applyFont="1" applyFill="1" applyBorder="1" applyAlignment="1">
      <alignment horizontal="right" vertical="center" wrapText="1"/>
    </xf>
    <xf numFmtId="4" fontId="26" fillId="2" borderId="13" xfId="0" applyNumberFormat="1" applyFont="1" applyFill="1" applyBorder="1" applyAlignment="1">
      <alignment vertical="center"/>
    </xf>
    <xf numFmtId="0" fontId="1" fillId="2" borderId="13" xfId="0" applyFont="1" applyFill="1" applyBorder="1" applyAlignment="1">
      <alignment horizontal="center"/>
    </xf>
    <xf numFmtId="4" fontId="26" fillId="2" borderId="13" xfId="0" applyNumberFormat="1" applyFont="1" applyFill="1" applyBorder="1" applyAlignment="1">
      <alignment horizontal="center"/>
    </xf>
    <xf numFmtId="4" fontId="10" fillId="2" borderId="13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center" vertical="center"/>
    </xf>
    <xf numFmtId="4" fontId="4" fillId="2" borderId="13" xfId="0" applyNumberFormat="1" applyFont="1" applyFill="1" applyBorder="1" applyAlignment="1">
      <alignment vertical="center"/>
    </xf>
    <xf numFmtId="14" fontId="7" fillId="2" borderId="13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1" fontId="1" fillId="2" borderId="13" xfId="0" applyNumberFormat="1" applyFont="1" applyFill="1" applyBorder="1" applyAlignment="1">
      <alignment horizontal="center"/>
    </xf>
    <xf numFmtId="14" fontId="7" fillId="2" borderId="13" xfId="0" applyNumberFormat="1" applyFont="1" applyFill="1" applyBorder="1" applyAlignment="1">
      <alignment horizontal="center" wrapText="1"/>
    </xf>
    <xf numFmtId="170" fontId="7" fillId="2" borderId="13" xfId="0" applyNumberFormat="1" applyFont="1" applyFill="1" applyBorder="1" applyAlignment="1">
      <alignment horizontal="center" wrapText="1"/>
    </xf>
    <xf numFmtId="0" fontId="7" fillId="2" borderId="13" xfId="0" applyNumberFormat="1" applyFont="1" applyFill="1" applyBorder="1" applyAlignment="1">
      <alignment horizontal="center"/>
    </xf>
    <xf numFmtId="14" fontId="4" fillId="2" borderId="13" xfId="0" applyNumberFormat="1" applyFont="1" applyFill="1" applyBorder="1" applyAlignment="1">
      <alignment horizontal="center" wrapText="1"/>
    </xf>
    <xf numFmtId="0" fontId="25" fillId="2" borderId="13" xfId="0" applyFont="1" applyFill="1" applyBorder="1" applyAlignment="1">
      <alignment horizontal="center" wrapText="1"/>
    </xf>
    <xf numFmtId="4" fontId="4" fillId="2" borderId="13" xfId="0" applyNumberFormat="1" applyFont="1" applyFill="1" applyBorder="1" applyAlignment="1">
      <alignment horizontal="center"/>
    </xf>
    <xf numFmtId="14" fontId="7" fillId="5" borderId="13" xfId="0" applyNumberFormat="1" applyFont="1" applyFill="1" applyBorder="1" applyAlignment="1">
      <alignment horizontal="center" wrapText="1"/>
    </xf>
    <xf numFmtId="14" fontId="31" fillId="2" borderId="13" xfId="0" applyNumberFormat="1" applyFont="1" applyFill="1" applyBorder="1" applyAlignment="1">
      <alignment horizontal="center" wrapText="1"/>
    </xf>
    <xf numFmtId="14" fontId="7" fillId="6" borderId="13" xfId="0" applyNumberFormat="1" applyFont="1" applyFill="1" applyBorder="1" applyAlignment="1">
      <alignment horizontal="center" wrapText="1"/>
    </xf>
    <xf numFmtId="4" fontId="4" fillId="2" borderId="13" xfId="0" applyNumberFormat="1" applyFont="1" applyFill="1" applyBorder="1" applyAlignment="1">
      <alignment horizontal="center" wrapText="1"/>
    </xf>
    <xf numFmtId="14" fontId="7" fillId="7" borderId="13" xfId="0" applyNumberFormat="1" applyFont="1" applyFill="1" applyBorder="1" applyAlignment="1">
      <alignment horizontal="center" wrapText="1"/>
    </xf>
    <xf numFmtId="168" fontId="40" fillId="2" borderId="13" xfId="0" applyNumberFormat="1" applyFont="1" applyFill="1" applyBorder="1" applyAlignment="1">
      <alignment horizontal="center"/>
    </xf>
    <xf numFmtId="0" fontId="4" fillId="2" borderId="13" xfId="0" applyNumberFormat="1" applyFont="1" applyFill="1" applyBorder="1" applyAlignment="1">
      <alignment horizontal="center"/>
    </xf>
    <xf numFmtId="4" fontId="7" fillId="2" borderId="13" xfId="0" applyNumberFormat="1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4" fillId="2" borderId="13" xfId="0" applyNumberFormat="1" applyFont="1" applyFill="1" applyBorder="1" applyAlignment="1">
      <alignment horizontal="center" wrapText="1"/>
    </xf>
    <xf numFmtId="14" fontId="5" fillId="2" borderId="13" xfId="0" applyNumberFormat="1" applyFont="1" applyFill="1" applyBorder="1" applyAlignment="1">
      <alignment horizontal="center" wrapText="1"/>
    </xf>
    <xf numFmtId="0" fontId="7" fillId="2" borderId="13" xfId="0" applyNumberFormat="1" applyFont="1" applyFill="1" applyBorder="1" applyAlignment="1">
      <alignment horizontal="center" wrapText="1"/>
    </xf>
    <xf numFmtId="3" fontId="4" fillId="2" borderId="13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wrapText="1"/>
    </xf>
    <xf numFmtId="4" fontId="36" fillId="2" borderId="13" xfId="0" applyNumberFormat="1" applyFont="1" applyFill="1" applyBorder="1" applyAlignment="1">
      <alignment horizontal="center"/>
    </xf>
    <xf numFmtId="4" fontId="49" fillId="2" borderId="13" xfId="0" applyNumberFormat="1" applyFont="1" applyFill="1" applyBorder="1" applyAlignment="1">
      <alignment horizontal="center"/>
    </xf>
    <xf numFmtId="165" fontId="49" fillId="2" borderId="13" xfId="0" applyNumberFormat="1" applyFont="1" applyFill="1" applyBorder="1" applyAlignment="1">
      <alignment horizontal="center"/>
    </xf>
    <xf numFmtId="14" fontId="1" fillId="2" borderId="13" xfId="0" applyNumberFormat="1" applyFont="1" applyFill="1" applyBorder="1" applyAlignment="1">
      <alignment horizontal="center"/>
    </xf>
    <xf numFmtId="0" fontId="9" fillId="2" borderId="13" xfId="2" applyNumberFormat="1" applyFont="1" applyFill="1" applyBorder="1" applyAlignment="1">
      <alignment horizontal="center" vertical="top" wrapText="1"/>
    </xf>
    <xf numFmtId="14" fontId="9" fillId="2" borderId="13" xfId="2" applyNumberFormat="1" applyFont="1" applyFill="1" applyBorder="1" applyAlignment="1">
      <alignment horizontal="center" vertical="top" wrapText="1"/>
    </xf>
    <xf numFmtId="0" fontId="50" fillId="2" borderId="13" xfId="2" applyNumberFormat="1" applyFont="1" applyFill="1" applyBorder="1" applyAlignment="1">
      <alignment horizontal="center" vertical="top" wrapText="1"/>
    </xf>
    <xf numFmtId="4" fontId="27" fillId="2" borderId="13" xfId="0" applyNumberFormat="1" applyFont="1" applyFill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center" vertical="center"/>
    </xf>
    <xf numFmtId="4" fontId="33" fillId="2" borderId="13" xfId="0" applyNumberFormat="1" applyFont="1" applyFill="1" applyBorder="1" applyAlignment="1">
      <alignment vertical="center"/>
    </xf>
    <xf numFmtId="0" fontId="33" fillId="2" borderId="13" xfId="0" applyFont="1" applyFill="1" applyBorder="1" applyAlignment="1">
      <alignment vertical="center"/>
    </xf>
    <xf numFmtId="0" fontId="34" fillId="2" borderId="13" xfId="0" applyFont="1" applyFill="1" applyBorder="1" applyAlignment="1">
      <alignment vertical="center"/>
    </xf>
    <xf numFmtId="0" fontId="4" fillId="2" borderId="13" xfId="0" applyNumberFormat="1" applyFont="1" applyFill="1" applyBorder="1" applyAlignment="1">
      <alignment horizontal="left" vertical="top" wrapText="1" indent="2"/>
    </xf>
    <xf numFmtId="14" fontId="4" fillId="2" borderId="13" xfId="0" applyNumberFormat="1" applyFont="1" applyFill="1" applyBorder="1" applyAlignment="1">
      <alignment horizontal="center" vertical="center"/>
    </xf>
    <xf numFmtId="171" fontId="4" fillId="9" borderId="13" xfId="0" applyNumberFormat="1" applyFont="1" applyFill="1" applyBorder="1" applyAlignment="1">
      <alignment horizontal="center" vertical="center" wrapText="1"/>
    </xf>
    <xf numFmtId="0" fontId="4" fillId="9" borderId="13" xfId="0" applyNumberFormat="1" applyFont="1" applyFill="1" applyBorder="1" applyAlignment="1">
      <alignment horizontal="center" vertical="center" wrapText="1"/>
    </xf>
    <xf numFmtId="4" fontId="4" fillId="2" borderId="13" xfId="1" applyNumberFormat="1" applyFont="1" applyFill="1" applyBorder="1" applyAlignment="1">
      <alignment vertical="center"/>
    </xf>
    <xf numFmtId="171" fontId="4" fillId="9" borderId="13" xfId="0" applyNumberFormat="1" applyFont="1" applyFill="1" applyBorder="1" applyAlignment="1">
      <alignment horizontal="center"/>
    </xf>
    <xf numFmtId="171" fontId="4" fillId="9" borderId="13" xfId="0" applyNumberFormat="1" applyFont="1" applyFill="1" applyBorder="1" applyAlignment="1">
      <alignment horizontal="center" vertical="center"/>
    </xf>
    <xf numFmtId="0" fontId="4" fillId="9" borderId="13" xfId="0" applyNumberFormat="1" applyFont="1" applyFill="1" applyBorder="1" applyAlignment="1">
      <alignment horizontal="center" vertical="center"/>
    </xf>
    <xf numFmtId="4" fontId="26" fillId="2" borderId="13" xfId="0" applyNumberFormat="1" applyFont="1" applyFill="1" applyBorder="1" applyAlignment="1">
      <alignment horizontal="center" vertical="center" wrapText="1"/>
    </xf>
    <xf numFmtId="0" fontId="19" fillId="2" borderId="13" xfId="0" applyNumberFormat="1" applyFont="1" applyFill="1" applyBorder="1" applyAlignment="1">
      <alignment horizontal="right" vertical="top" wrapText="1" indent="2"/>
    </xf>
    <xf numFmtId="4" fontId="10" fillId="2" borderId="13" xfId="0" applyNumberFormat="1" applyFont="1" applyFill="1" applyBorder="1" applyAlignment="1">
      <alignment horizontal="center" vertical="center" wrapText="1"/>
    </xf>
    <xf numFmtId="0" fontId="6" fillId="2" borderId="13" xfId="7" applyFont="1" applyFill="1" applyBorder="1" applyAlignment="1">
      <alignment horizontal="right" vertical="center" wrapText="1"/>
    </xf>
    <xf numFmtId="14" fontId="7" fillId="4" borderId="13" xfId="0" applyNumberFormat="1" applyFont="1" applyFill="1" applyBorder="1" applyAlignment="1">
      <alignment horizontal="center" wrapText="1"/>
    </xf>
    <xf numFmtId="0" fontId="7" fillId="4" borderId="13" xfId="0" applyFont="1" applyFill="1" applyBorder="1" applyAlignment="1">
      <alignment horizontal="center" wrapText="1"/>
    </xf>
    <xf numFmtId="14" fontId="4" fillId="5" borderId="13" xfId="0" applyNumberFormat="1" applyFont="1" applyFill="1" applyBorder="1" applyAlignment="1">
      <alignment horizontal="center" wrapText="1"/>
    </xf>
    <xf numFmtId="167" fontId="25" fillId="5" borderId="13" xfId="0" applyNumberFormat="1" applyFont="1" applyFill="1" applyBorder="1" applyAlignment="1">
      <alignment horizontal="center" wrapText="1"/>
    </xf>
    <xf numFmtId="167" fontId="7" fillId="5" borderId="13" xfId="0" applyNumberFormat="1" applyFont="1" applyFill="1" applyBorder="1" applyAlignment="1">
      <alignment horizontal="center" wrapText="1"/>
    </xf>
    <xf numFmtId="0" fontId="48" fillId="2" borderId="13" xfId="0" applyFont="1" applyFill="1" applyBorder="1" applyAlignment="1">
      <alignment horizontal="center"/>
    </xf>
    <xf numFmtId="4" fontId="11" fillId="2" borderId="13" xfId="0" applyNumberFormat="1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40" fillId="2" borderId="13" xfId="0" applyFont="1" applyFill="1" applyBorder="1" applyAlignment="1">
      <alignment wrapText="1"/>
    </xf>
    <xf numFmtId="168" fontId="40" fillId="2" borderId="13" xfId="0" applyNumberFormat="1" applyFont="1" applyFill="1" applyBorder="1" applyAlignment="1">
      <alignment horizontal="center" wrapText="1"/>
    </xf>
    <xf numFmtId="0" fontId="0" fillId="2" borderId="13" xfId="0" applyFill="1" applyBorder="1"/>
    <xf numFmtId="4" fontId="44" fillId="2" borderId="13" xfId="0" applyNumberFormat="1" applyFont="1" applyFill="1" applyBorder="1" applyAlignment="1">
      <alignment horizontal="center" vertical="center" wrapText="1"/>
    </xf>
    <xf numFmtId="4" fontId="43" fillId="2" borderId="13" xfId="0" applyNumberFormat="1" applyFont="1" applyFill="1" applyBorder="1" applyAlignment="1">
      <alignment horizontal="center" wrapText="1"/>
    </xf>
    <xf numFmtId="168" fontId="0" fillId="2" borderId="13" xfId="0" applyNumberFormat="1" applyFont="1" applyFill="1" applyBorder="1" applyAlignment="1">
      <alignment horizontal="center" wrapText="1"/>
    </xf>
    <xf numFmtId="4" fontId="10" fillId="2" borderId="13" xfId="7" applyNumberFormat="1" applyFont="1" applyFill="1" applyBorder="1" applyAlignment="1">
      <alignment horizontal="center" vertical="center"/>
    </xf>
    <xf numFmtId="4" fontId="10" fillId="2" borderId="13" xfId="1" applyNumberFormat="1" applyFont="1" applyFill="1" applyBorder="1" applyAlignment="1">
      <alignment horizontal="center" vertical="center"/>
    </xf>
    <xf numFmtId="4" fontId="20" fillId="2" borderId="13" xfId="0" applyNumberFormat="1" applyFont="1" applyFill="1" applyBorder="1" applyAlignment="1">
      <alignment horizontal="center" vertical="center"/>
    </xf>
    <xf numFmtId="4" fontId="26" fillId="8" borderId="13" xfId="8" applyNumberFormat="1" applyFont="1" applyFill="1" applyBorder="1" applyAlignment="1">
      <alignment horizontal="center" vertical="center" wrapText="1"/>
    </xf>
    <xf numFmtId="4" fontId="10" fillId="2" borderId="13" xfId="7" applyNumberFormat="1" applyFont="1" applyFill="1" applyBorder="1" applyAlignment="1">
      <alignment horizontal="center" vertical="center" wrapText="1"/>
    </xf>
    <xf numFmtId="4" fontId="36" fillId="2" borderId="13" xfId="0" applyNumberFormat="1" applyFont="1" applyFill="1" applyBorder="1" applyAlignment="1">
      <alignment horizontal="center" vertical="center" wrapText="1"/>
    </xf>
    <xf numFmtId="4" fontId="26" fillId="2" borderId="13" xfId="1" applyNumberFormat="1" applyFont="1" applyFill="1" applyBorder="1" applyAlignment="1">
      <alignment horizontal="right" vertical="center"/>
    </xf>
    <xf numFmtId="4" fontId="26" fillId="2" borderId="13" xfId="5" applyNumberFormat="1" applyFont="1" applyFill="1" applyBorder="1" applyAlignment="1">
      <alignment horizontal="right" vertical="center" wrapText="1"/>
    </xf>
    <xf numFmtId="4" fontId="26" fillId="2" borderId="13" xfId="1" applyNumberFormat="1" applyFont="1" applyFill="1" applyBorder="1" applyAlignment="1">
      <alignment horizontal="center" vertical="center" wrapText="1"/>
    </xf>
    <xf numFmtId="4" fontId="52" fillId="2" borderId="13" xfId="5" applyNumberFormat="1" applyFont="1" applyFill="1" applyBorder="1" applyAlignment="1">
      <alignment horizontal="center" vertical="center"/>
    </xf>
    <xf numFmtId="4" fontId="26" fillId="2" borderId="13" xfId="5" applyNumberFormat="1" applyFont="1" applyFill="1" applyBorder="1" applyAlignment="1">
      <alignment horizontal="center" vertical="center"/>
    </xf>
    <xf numFmtId="4" fontId="26" fillId="2" borderId="0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right" wrapText="1"/>
    </xf>
    <xf numFmtId="0" fontId="16" fillId="2" borderId="10" xfId="0" applyFont="1" applyFill="1" applyBorder="1" applyAlignment="1">
      <alignment horizontal="right" wrapText="1"/>
    </xf>
    <xf numFmtId="0" fontId="30" fillId="2" borderId="0" xfId="0" applyFont="1" applyFill="1" applyBorder="1" applyAlignment="1">
      <alignment horizontal="right" wrapText="1"/>
    </xf>
    <xf numFmtId="0" fontId="16" fillId="2" borderId="13" xfId="0" applyFont="1" applyFill="1" applyBorder="1" applyAlignment="1">
      <alignment horizontal="right" wrapText="1"/>
    </xf>
    <xf numFmtId="0" fontId="16" fillId="2" borderId="13" xfId="0" applyNumberFormat="1" applyFont="1" applyFill="1" applyBorder="1" applyAlignment="1">
      <alignment horizontal="right" wrapText="1"/>
    </xf>
    <xf numFmtId="0" fontId="16" fillId="2" borderId="13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right" vertical="center" wrapText="1"/>
    </xf>
    <xf numFmtId="0" fontId="19" fillId="2" borderId="13" xfId="0" applyNumberFormat="1" applyFont="1" applyFill="1" applyBorder="1" applyAlignment="1">
      <alignment horizontal="right" wrapText="1"/>
    </xf>
    <xf numFmtId="0" fontId="19" fillId="2" borderId="13" xfId="0" applyFont="1" applyFill="1" applyBorder="1" applyAlignment="1">
      <alignment horizontal="right" wrapText="1"/>
    </xf>
    <xf numFmtId="0" fontId="19" fillId="2" borderId="13" xfId="7" applyFont="1" applyFill="1" applyBorder="1" applyAlignment="1">
      <alignment horizontal="right" wrapText="1" indent="2"/>
    </xf>
    <xf numFmtId="0" fontId="6" fillId="2" borderId="13" xfId="7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9" fillId="2" borderId="13" xfId="1" applyNumberFormat="1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vertical="center" wrapText="1"/>
    </xf>
    <xf numFmtId="0" fontId="19" fillId="8" borderId="13" xfId="8" applyNumberFormat="1" applyFont="1" applyFill="1" applyBorder="1" applyAlignment="1">
      <alignment horizontal="right" vertical="top" wrapText="1"/>
    </xf>
    <xf numFmtId="0" fontId="7" fillId="2" borderId="13" xfId="0" applyFont="1" applyFill="1" applyBorder="1"/>
    <xf numFmtId="0" fontId="16" fillId="2" borderId="13" xfId="7" applyFont="1" applyFill="1" applyBorder="1" applyAlignment="1">
      <alignment horizontal="right" wrapText="1"/>
    </xf>
    <xf numFmtId="0" fontId="37" fillId="2" borderId="13" xfId="0" applyNumberFormat="1" applyFont="1" applyFill="1" applyBorder="1" applyAlignment="1">
      <alignment horizontal="right" vertical="top" wrapText="1"/>
    </xf>
    <xf numFmtId="0" fontId="4" fillId="2" borderId="13" xfId="0" applyNumberFormat="1" applyFont="1" applyFill="1" applyBorder="1" applyAlignment="1">
      <alignment horizontal="right" vertical="center" wrapText="1"/>
    </xf>
    <xf numFmtId="0" fontId="6" fillId="2" borderId="13" xfId="0" applyFont="1" applyFill="1" applyBorder="1" applyAlignment="1">
      <alignment vertical="center" wrapText="1"/>
    </xf>
    <xf numFmtId="0" fontId="19" fillId="2" borderId="13" xfId="0" applyNumberFormat="1" applyFont="1" applyFill="1" applyBorder="1" applyAlignment="1">
      <alignment horizontal="right" vertical="top" wrapText="1" indent="1"/>
    </xf>
    <xf numFmtId="49" fontId="19" fillId="2" borderId="13" xfId="0" applyNumberFormat="1" applyFont="1" applyFill="1" applyBorder="1" applyAlignment="1">
      <alignment horizontal="right" vertical="top" wrapText="1"/>
    </xf>
    <xf numFmtId="0" fontId="19" fillId="2" borderId="13" xfId="0" applyNumberFormat="1" applyFont="1" applyFill="1" applyBorder="1" applyAlignment="1">
      <alignment horizontal="right" vertical="center" wrapText="1"/>
    </xf>
    <xf numFmtId="0" fontId="19" fillId="2" borderId="13" xfId="1" applyFont="1" applyFill="1" applyBorder="1" applyAlignment="1">
      <alignment horizontal="right" vertical="center" wrapText="1"/>
    </xf>
    <xf numFmtId="0" fontId="19" fillId="2" borderId="13" xfId="1" applyFont="1" applyFill="1" applyBorder="1" applyAlignment="1">
      <alignment horizontal="right" wrapText="1"/>
    </xf>
    <xf numFmtId="0" fontId="19" fillId="2" borderId="13" xfId="2" applyNumberFormat="1" applyFont="1" applyFill="1" applyBorder="1" applyAlignment="1">
      <alignment horizontal="right" vertical="center" wrapText="1"/>
    </xf>
    <xf numFmtId="0" fontId="46" fillId="2" borderId="13" xfId="0" applyNumberFormat="1" applyFont="1" applyFill="1" applyBorder="1" applyAlignment="1">
      <alignment horizontal="right" vertical="center" wrapText="1"/>
    </xf>
    <xf numFmtId="0" fontId="6" fillId="2" borderId="13" xfId="0" applyFont="1" applyFill="1" applyBorder="1" applyAlignment="1">
      <alignment horizontal="right" wrapText="1"/>
    </xf>
    <xf numFmtId="0" fontId="20" fillId="2" borderId="13" xfId="0" applyFont="1" applyFill="1" applyBorder="1" applyAlignment="1">
      <alignment horizontal="right" vertical="center" wrapText="1"/>
    </xf>
    <xf numFmtId="0" fontId="16" fillId="2" borderId="13" xfId="0" applyFont="1" applyFill="1" applyBorder="1" applyAlignment="1">
      <alignment horizontal="right" vertical="center" wrapText="1"/>
    </xf>
    <xf numFmtId="0" fontId="16" fillId="2" borderId="13" xfId="0" applyFont="1" applyFill="1" applyBorder="1" applyAlignment="1">
      <alignment horizontal="right" vertical="center"/>
    </xf>
    <xf numFmtId="0" fontId="19" fillId="8" borderId="13" xfId="0" applyNumberFormat="1" applyFont="1" applyFill="1" applyBorder="1" applyAlignment="1">
      <alignment horizontal="right" vertical="top" wrapText="1"/>
    </xf>
    <xf numFmtId="0" fontId="23" fillId="2" borderId="13" xfId="0" applyFont="1" applyFill="1" applyBorder="1" applyAlignment="1">
      <alignment horizontal="right" vertical="center" wrapText="1"/>
    </xf>
    <xf numFmtId="0" fontId="19" fillId="2" borderId="13" xfId="0" applyFont="1" applyFill="1" applyBorder="1" applyAlignment="1">
      <alignment horizontal="right" vertical="top" wrapText="1"/>
    </xf>
    <xf numFmtId="0" fontId="20" fillId="2" borderId="13" xfId="1" applyNumberFormat="1" applyFont="1" applyFill="1" applyBorder="1" applyAlignment="1">
      <alignment horizontal="center" vertical="center" wrapText="1"/>
    </xf>
    <xf numFmtId="0" fontId="19" fillId="2" borderId="13" xfId="1" applyNumberFormat="1" applyFont="1" applyFill="1" applyBorder="1" applyAlignment="1">
      <alignment horizontal="right" wrapText="1" indent="1"/>
    </xf>
    <xf numFmtId="0" fontId="46" fillId="2" borderId="13" xfId="5" applyFont="1" applyFill="1" applyBorder="1" applyAlignment="1">
      <alignment horizontal="right" wrapText="1"/>
    </xf>
    <xf numFmtId="0" fontId="20" fillId="2" borderId="13" xfId="5" applyFont="1" applyFill="1" applyBorder="1" applyAlignment="1">
      <alignment vertical="center" wrapText="1"/>
    </xf>
    <xf numFmtId="0" fontId="19" fillId="2" borderId="0" xfId="0" applyFont="1" applyFill="1" applyBorder="1" applyAlignment="1">
      <alignment horizontal="right" wrapText="1"/>
    </xf>
    <xf numFmtId="0" fontId="16" fillId="2" borderId="0" xfId="0" applyFont="1" applyFill="1" applyBorder="1" applyAlignment="1">
      <alignment horizontal="right" wrapText="1"/>
    </xf>
    <xf numFmtId="0" fontId="53" fillId="2" borderId="0" xfId="0" applyFont="1" applyFill="1" applyBorder="1" applyAlignment="1">
      <alignment horizontal="right" wrapText="1"/>
    </xf>
    <xf numFmtId="0" fontId="55" fillId="2" borderId="0" xfId="0" applyFont="1" applyFill="1" applyBorder="1" applyAlignment="1">
      <alignment horizontal="right" wrapText="1"/>
    </xf>
    <xf numFmtId="0" fontId="56" fillId="2" borderId="0" xfId="0" applyFont="1" applyFill="1" applyBorder="1" applyAlignment="1">
      <alignment horizontal="right" wrapText="1"/>
    </xf>
    <xf numFmtId="0" fontId="57" fillId="2" borderId="0" xfId="0" applyFont="1" applyFill="1" applyBorder="1" applyAlignment="1">
      <alignment horizontal="right" wrapText="1"/>
    </xf>
    <xf numFmtId="1" fontId="1" fillId="2" borderId="6" xfId="0" applyNumberFormat="1" applyFont="1" applyFill="1" applyBorder="1" applyAlignment="1">
      <alignment horizontal="center" wrapText="1"/>
    </xf>
    <xf numFmtId="1" fontId="1" fillId="2" borderId="11" xfId="0" applyNumberFormat="1" applyFont="1" applyFill="1" applyBorder="1" applyAlignment="1">
      <alignment horizontal="center" wrapText="1"/>
    </xf>
    <xf numFmtId="1" fontId="1" fillId="2" borderId="0" xfId="0" applyNumberFormat="1" applyFont="1" applyFill="1" applyBorder="1" applyAlignment="1">
      <alignment horizontal="center"/>
    </xf>
    <xf numFmtId="1" fontId="1" fillId="2" borderId="13" xfId="0" applyNumberFormat="1" applyFont="1" applyFill="1" applyBorder="1" applyAlignment="1">
      <alignment horizontal="center" wrapText="1"/>
    </xf>
    <xf numFmtId="1" fontId="7" fillId="2" borderId="13" xfId="0" applyNumberFormat="1" applyFont="1" applyFill="1" applyBorder="1" applyAlignment="1">
      <alignment horizontal="center" wrapText="1"/>
    </xf>
    <xf numFmtId="1" fontId="7" fillId="2" borderId="13" xfId="0" applyNumberFormat="1" applyFont="1" applyFill="1" applyBorder="1" applyAlignment="1">
      <alignment horizontal="center"/>
    </xf>
    <xf numFmtId="0" fontId="25" fillId="2" borderId="13" xfId="0" applyNumberFormat="1" applyFont="1" applyFill="1" applyBorder="1" applyAlignment="1">
      <alignment horizontal="center" wrapText="1"/>
    </xf>
    <xf numFmtId="0" fontId="25" fillId="2" borderId="13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167" fontId="7" fillId="2" borderId="13" xfId="0" applyNumberFormat="1" applyFont="1" applyFill="1" applyBorder="1" applyAlignment="1">
      <alignment horizontal="center" wrapText="1"/>
    </xf>
    <xf numFmtId="1" fontId="25" fillId="2" borderId="13" xfId="0" applyNumberFormat="1" applyFont="1" applyFill="1" applyBorder="1" applyAlignment="1">
      <alignment horizontal="center" wrapText="1"/>
    </xf>
    <xf numFmtId="1" fontId="4" fillId="2" borderId="13" xfId="0" applyNumberFormat="1" applyFont="1" applyFill="1" applyBorder="1" applyAlignment="1">
      <alignment horizontal="center"/>
    </xf>
    <xf numFmtId="0" fontId="4" fillId="2" borderId="13" xfId="5" applyNumberFormat="1" applyFont="1" applyFill="1" applyBorder="1" applyAlignment="1">
      <alignment horizontal="center" vertical="center" wrapText="1"/>
    </xf>
    <xf numFmtId="0" fontId="4" fillId="2" borderId="13" xfId="5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/>
    </xf>
    <xf numFmtId="1" fontId="54" fillId="2" borderId="0" xfId="0" applyNumberFormat="1" applyFont="1" applyFill="1" applyBorder="1" applyAlignment="1">
      <alignment horizontal="center"/>
    </xf>
    <xf numFmtId="1" fontId="29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wrapText="1"/>
    </xf>
    <xf numFmtId="164" fontId="1" fillId="2" borderId="6" xfId="0" applyNumberFormat="1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wrapText="1"/>
    </xf>
    <xf numFmtId="4" fontId="7" fillId="2" borderId="7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21" fillId="2" borderId="8" xfId="0" applyNumberFormat="1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4" fontId="10" fillId="2" borderId="11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horizontal="center"/>
    </xf>
    <xf numFmtId="4" fontId="1" fillId="2" borderId="0" xfId="0" applyNumberFormat="1" applyFont="1" applyFill="1" applyBorder="1"/>
    <xf numFmtId="165" fontId="4" fillId="2" borderId="13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vertical="center"/>
    </xf>
    <xf numFmtId="164" fontId="1" fillId="2" borderId="13" xfId="0" applyNumberFormat="1" applyFont="1" applyFill="1" applyBorder="1" applyAlignment="1">
      <alignment horizontal="center" wrapText="1"/>
    </xf>
    <xf numFmtId="4" fontId="1" fillId="2" borderId="13" xfId="0" applyNumberFormat="1" applyFont="1" applyFill="1" applyBorder="1" applyAlignment="1">
      <alignment horizontal="center"/>
    </xf>
    <xf numFmtId="2" fontId="4" fillId="2" borderId="13" xfId="0" applyNumberFormat="1" applyFont="1" applyFill="1" applyBorder="1" applyAlignment="1">
      <alignment horizontal="center"/>
    </xf>
    <xf numFmtId="166" fontId="4" fillId="2" borderId="13" xfId="0" applyNumberFormat="1" applyFont="1" applyFill="1" applyBorder="1" applyAlignment="1">
      <alignment horizontal="center"/>
    </xf>
    <xf numFmtId="4" fontId="1" fillId="2" borderId="13" xfId="0" applyNumberFormat="1" applyFont="1" applyFill="1" applyBorder="1" applyAlignment="1">
      <alignment vertical="center"/>
    </xf>
    <xf numFmtId="164" fontId="7" fillId="2" borderId="13" xfId="0" applyNumberFormat="1" applyFont="1" applyFill="1" applyBorder="1" applyAlignment="1">
      <alignment horizontal="center"/>
    </xf>
    <xf numFmtId="4" fontId="7" fillId="2" borderId="13" xfId="0" applyNumberFormat="1" applyFont="1" applyFill="1" applyBorder="1" applyAlignment="1">
      <alignment horizontal="center" wrapText="1"/>
    </xf>
    <xf numFmtId="4" fontId="1" fillId="2" borderId="13" xfId="0" applyNumberFormat="1" applyFont="1" applyFill="1" applyBorder="1"/>
    <xf numFmtId="4" fontId="7" fillId="2" borderId="13" xfId="7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vertical="center"/>
    </xf>
    <xf numFmtId="4" fontId="31" fillId="2" borderId="13" xfId="0" applyNumberFormat="1" applyFont="1" applyFill="1" applyBorder="1" applyAlignment="1">
      <alignment vertical="center"/>
    </xf>
    <xf numFmtId="14" fontId="4" fillId="2" borderId="13" xfId="0" applyNumberFormat="1" applyFont="1" applyFill="1" applyBorder="1" applyAlignment="1">
      <alignment horizontal="center"/>
    </xf>
    <xf numFmtId="14" fontId="16" fillId="2" borderId="13" xfId="0" applyNumberFormat="1" applyFont="1" applyFill="1" applyBorder="1" applyAlignment="1">
      <alignment horizontal="center"/>
    </xf>
    <xf numFmtId="4" fontId="32" fillId="2" borderId="13" xfId="7" applyNumberFormat="1" applyFont="1" applyFill="1" applyBorder="1" applyAlignment="1">
      <alignment horizontal="right" vertical="top" wrapText="1"/>
    </xf>
    <xf numFmtId="4" fontId="7" fillId="2" borderId="13" xfId="1" applyNumberFormat="1" applyFont="1" applyFill="1" applyBorder="1" applyAlignment="1">
      <alignment horizontal="center"/>
    </xf>
    <xf numFmtId="4" fontId="24" fillId="2" borderId="13" xfId="0" applyNumberFormat="1" applyFont="1" applyFill="1" applyBorder="1" applyAlignment="1">
      <alignment horizontal="right" vertical="top" wrapText="1"/>
    </xf>
    <xf numFmtId="0" fontId="22" fillId="2" borderId="13" xfId="0" applyFont="1" applyFill="1" applyBorder="1" applyAlignment="1">
      <alignment vertical="center"/>
    </xf>
    <xf numFmtId="4" fontId="3" fillId="2" borderId="13" xfId="0" applyNumberFormat="1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164" fontId="7" fillId="2" borderId="13" xfId="0" applyNumberFormat="1" applyFont="1" applyFill="1" applyBorder="1" applyAlignment="1">
      <alignment horizontal="center" wrapText="1"/>
    </xf>
    <xf numFmtId="4" fontId="15" fillId="2" borderId="13" xfId="0" applyNumberFormat="1" applyFont="1" applyFill="1" applyBorder="1" applyAlignment="1">
      <alignment horizontal="right" vertical="top" wrapText="1"/>
    </xf>
    <xf numFmtId="4" fontId="5" fillId="2" borderId="13" xfId="0" applyNumberFormat="1" applyFont="1" applyFill="1" applyBorder="1"/>
    <xf numFmtId="169" fontId="4" fillId="2" borderId="13" xfId="0" applyNumberFormat="1" applyFont="1" applyFill="1" applyBorder="1" applyAlignment="1">
      <alignment horizontal="center"/>
    </xf>
    <xf numFmtId="4" fontId="5" fillId="2" borderId="13" xfId="0" applyNumberFormat="1" applyFont="1" applyFill="1" applyBorder="1" applyAlignment="1">
      <alignment horizontal="center"/>
    </xf>
    <xf numFmtId="0" fontId="0" fillId="2" borderId="13" xfId="0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/>
    </xf>
    <xf numFmtId="4" fontId="25" fillId="2" borderId="13" xfId="0" applyNumberFormat="1" applyFont="1" applyFill="1" applyBorder="1" applyAlignment="1">
      <alignment horizontal="center" wrapText="1"/>
    </xf>
    <xf numFmtId="4" fontId="0" fillId="2" borderId="13" xfId="0" applyNumberFormat="1" applyFont="1" applyFill="1" applyBorder="1" applyAlignment="1">
      <alignment horizontal="center"/>
    </xf>
    <xf numFmtId="14" fontId="5" fillId="2" borderId="13" xfId="0" applyNumberFormat="1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14" fontId="1" fillId="2" borderId="13" xfId="0" applyNumberFormat="1" applyFont="1" applyFill="1" applyBorder="1" applyAlignment="1">
      <alignment horizontal="center" wrapText="1"/>
    </xf>
    <xf numFmtId="0" fontId="7" fillId="2" borderId="13" xfId="1" applyFont="1" applyFill="1" applyBorder="1" applyAlignment="1">
      <alignment horizontal="center"/>
    </xf>
    <xf numFmtId="2" fontId="7" fillId="2" borderId="13" xfId="1" applyNumberFormat="1" applyFont="1" applyFill="1" applyBorder="1" applyAlignment="1">
      <alignment horizontal="center"/>
    </xf>
    <xf numFmtId="165" fontId="26" fillId="2" borderId="13" xfId="0" applyNumberFormat="1" applyFont="1" applyFill="1" applyBorder="1" applyAlignment="1">
      <alignment horizontal="center"/>
    </xf>
    <xf numFmtId="4" fontId="33" fillId="2" borderId="13" xfId="0" applyNumberFormat="1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center" vertical="center"/>
    </xf>
    <xf numFmtId="4" fontId="10" fillId="2" borderId="13" xfId="1" applyNumberFormat="1" applyFont="1" applyFill="1" applyBorder="1" applyAlignment="1">
      <alignment horizontal="center"/>
    </xf>
    <xf numFmtId="0" fontId="1" fillId="2" borderId="13" xfId="5" applyFont="1" applyFill="1" applyBorder="1" applyAlignment="1">
      <alignment horizontal="center" vertical="center"/>
    </xf>
    <xf numFmtId="0" fontId="9" fillId="2" borderId="13" xfId="5" applyFill="1" applyBorder="1" applyAlignment="1">
      <alignment vertical="center"/>
    </xf>
    <xf numFmtId="0" fontId="29" fillId="2" borderId="13" xfId="5" applyFont="1" applyFill="1" applyBorder="1" applyAlignment="1">
      <alignment vertical="center"/>
    </xf>
    <xf numFmtId="0" fontId="1" fillId="2" borderId="13" xfId="5" applyFont="1" applyFill="1" applyBorder="1" applyAlignment="1">
      <alignment vertical="center"/>
    </xf>
    <xf numFmtId="4" fontId="47" fillId="2" borderId="13" xfId="0" applyNumberFormat="1" applyFont="1" applyFill="1" applyBorder="1" applyAlignment="1">
      <alignment horizontal="center" vertical="center" wrapText="1"/>
    </xf>
    <xf numFmtId="4" fontId="4" fillId="2" borderId="13" xfId="0" applyNumberFormat="1" applyFont="1" applyFill="1" applyBorder="1" applyAlignment="1">
      <alignment horizontal="right" vertical="top" wrapText="1"/>
    </xf>
    <xf numFmtId="4" fontId="5" fillId="2" borderId="13" xfId="0" applyNumberFormat="1" applyFont="1" applyFill="1" applyBorder="1" applyAlignment="1">
      <alignment vertical="center"/>
    </xf>
    <xf numFmtId="2" fontId="7" fillId="2" borderId="13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right" vertical="center"/>
    </xf>
    <xf numFmtId="2" fontId="0" fillId="2" borderId="13" xfId="0" applyNumberFormat="1" applyFill="1" applyBorder="1" applyAlignment="1">
      <alignment horizontal="right" vertical="center"/>
    </xf>
    <xf numFmtId="14" fontId="0" fillId="2" borderId="13" xfId="0" applyNumberFormat="1" applyFont="1" applyFill="1" applyBorder="1" applyAlignment="1">
      <alignment horizontal="center"/>
    </xf>
    <xf numFmtId="169" fontId="0" fillId="2" borderId="13" xfId="0" applyNumberFormat="1" applyFont="1" applyFill="1" applyBorder="1" applyAlignment="1">
      <alignment horizontal="center"/>
    </xf>
    <xf numFmtId="2" fontId="3" fillId="2" borderId="13" xfId="0" applyNumberFormat="1" applyFont="1" applyFill="1" applyBorder="1" applyAlignment="1">
      <alignment horizontal="right" vertical="center"/>
    </xf>
    <xf numFmtId="14" fontId="4" fillId="2" borderId="13" xfId="5" applyNumberFormat="1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 vertical="center" wrapText="1"/>
    </xf>
    <xf numFmtId="2" fontId="4" fillId="2" borderId="13" xfId="1" applyNumberFormat="1" applyFont="1" applyFill="1" applyBorder="1" applyAlignment="1">
      <alignment vertical="center"/>
    </xf>
    <xf numFmtId="4" fontId="4" fillId="2" borderId="13" xfId="5" applyNumberFormat="1" applyFont="1" applyFill="1" applyBorder="1" applyAlignment="1">
      <alignment vertical="center"/>
    </xf>
    <xf numFmtId="4" fontId="4" fillId="2" borderId="13" xfId="1" applyNumberFormat="1" applyFont="1" applyFill="1" applyBorder="1" applyAlignment="1">
      <alignment horizontal="center" vertical="center" wrapText="1"/>
    </xf>
    <xf numFmtId="4" fontId="4" fillId="2" borderId="13" xfId="5" applyNumberFormat="1" applyFont="1" applyFill="1" applyBorder="1" applyAlignment="1">
      <alignment horizontal="center" vertical="center"/>
    </xf>
    <xf numFmtId="4" fontId="51" fillId="2" borderId="13" xfId="5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164" fontId="54" fillId="2" borderId="0" xfId="0" applyNumberFormat="1" applyFont="1" applyFill="1" applyBorder="1" applyAlignment="1">
      <alignment horizontal="center"/>
    </xf>
    <xf numFmtId="4" fontId="54" fillId="2" borderId="0" xfId="0" applyNumberFormat="1" applyFont="1" applyFill="1" applyBorder="1" applyAlignment="1">
      <alignment horizontal="center"/>
    </xf>
    <xf numFmtId="164" fontId="54" fillId="2" borderId="15" xfId="0" applyNumberFormat="1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center"/>
    </xf>
    <xf numFmtId="4" fontId="29" fillId="2" borderId="0" xfId="0" applyNumberFormat="1" applyFont="1" applyFill="1" applyBorder="1" applyAlignment="1">
      <alignment horizontal="center"/>
    </xf>
    <xf numFmtId="164" fontId="29" fillId="2" borderId="15" xfId="0" applyNumberFormat="1" applyFont="1" applyFill="1" applyBorder="1" applyAlignment="1">
      <alignment horizontal="center"/>
    </xf>
  </cellXfs>
  <cellStyles count="9">
    <cellStyle name="Excel Built-in Excel Built-in Excel Built-in Excel Built-in Excel Built-in Excel Built-in Excel Built-in Excel Built-in Excel Built-in Обычный_инвентаризация" xfId="6"/>
    <cellStyle name="Excel Built-in Normal" xfId="5"/>
    <cellStyle name="TableStyleLight1" xfId="4"/>
    <cellStyle name="Обычный" xfId="0" builtinId="0"/>
    <cellStyle name="Обычный 2" xfId="3"/>
    <cellStyle name="Обычный_инвентаризация" xfId="1"/>
    <cellStyle name="Обычный_Лист1" xfId="2"/>
    <cellStyle name="Обычный_Лист3" xfId="8"/>
    <cellStyle name="Пояснение" xfId="7" builtinId="5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CC8BD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AP1837"/>
  <sheetViews>
    <sheetView tabSelected="1" view="pageBreakPreview" zoomScale="115" zoomScaleNormal="120" zoomScaleSheetLayoutView="115" workbookViewId="0">
      <pane ySplit="7" topLeftCell="A8" activePane="bottomLeft" state="frozen"/>
      <selection pane="bottomLeft" activeCell="I14" sqref="I14"/>
    </sheetView>
  </sheetViews>
  <sheetFormatPr defaultColWidth="11.33203125" defaultRowHeight="12" outlineLevelRow="1" x14ac:dyDescent="0.2"/>
  <cols>
    <col min="1" max="1" width="64.33203125" style="161" customWidth="1"/>
    <col min="2" max="3" width="19.5" style="47" customWidth="1"/>
    <col min="4" max="4" width="17.83203125" style="168" customWidth="1"/>
    <col min="5" max="5" width="24.6640625" style="197" customWidth="1"/>
    <col min="6" max="6" width="23.6640625" style="197" customWidth="1"/>
    <col min="7" max="7" width="25.33203125" style="197" customWidth="1"/>
    <col min="8" max="8" width="23.5" style="78" customWidth="1"/>
    <col min="9" max="9" width="24.33203125" style="78" customWidth="1"/>
    <col min="10" max="10" width="14.1640625" style="198" customWidth="1"/>
    <col min="11" max="11" width="16" style="1" customWidth="1"/>
    <col min="12" max="16384" width="11.33203125" style="1"/>
  </cols>
  <sheetData>
    <row r="1" spans="1:11" ht="12" customHeight="1" x14ac:dyDescent="0.2">
      <c r="A1" s="183" t="s">
        <v>558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12" customHeight="1" x14ac:dyDescent="0.2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</row>
    <row r="3" spans="1:11" ht="12" customHeight="1" x14ac:dyDescent="0.2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83"/>
    </row>
    <row r="4" spans="1:11" ht="12" customHeight="1" x14ac:dyDescent="0.2">
      <c r="A4" s="183"/>
      <c r="B4" s="183"/>
      <c r="C4" s="183"/>
      <c r="D4" s="183"/>
      <c r="E4" s="183"/>
      <c r="F4" s="183"/>
      <c r="G4" s="183"/>
      <c r="H4" s="183"/>
      <c r="I4" s="183"/>
      <c r="J4" s="183"/>
      <c r="K4" s="183"/>
    </row>
    <row r="5" spans="1:11" ht="12" customHeight="1" x14ac:dyDescent="0.2">
      <c r="A5" s="183"/>
      <c r="B5" s="183"/>
      <c r="C5" s="183"/>
      <c r="D5" s="183"/>
      <c r="E5" s="183"/>
      <c r="F5" s="183"/>
      <c r="G5" s="183"/>
      <c r="H5" s="183"/>
      <c r="I5" s="183"/>
      <c r="J5" s="183"/>
      <c r="K5" s="183"/>
    </row>
    <row r="6" spans="1:11" ht="25.5" customHeight="1" thickBot="1" x14ac:dyDescent="0.25">
      <c r="A6" s="184"/>
      <c r="B6" s="184"/>
      <c r="C6" s="184"/>
      <c r="D6" s="184"/>
      <c r="E6" s="184"/>
      <c r="F6" s="184"/>
      <c r="G6" s="184"/>
      <c r="H6" s="184"/>
      <c r="I6" s="184"/>
      <c r="J6" s="184"/>
      <c r="K6" s="184"/>
    </row>
    <row r="7" spans="1:11" s="5" customFormat="1" ht="55.5" customHeight="1" thickBot="1" x14ac:dyDescent="0.25">
      <c r="A7" s="121" t="s">
        <v>5</v>
      </c>
      <c r="B7" s="185" t="s">
        <v>6</v>
      </c>
      <c r="C7" s="186" t="s">
        <v>4</v>
      </c>
      <c r="D7" s="166" t="s">
        <v>3</v>
      </c>
      <c r="E7" s="187" t="s">
        <v>13</v>
      </c>
      <c r="F7" s="187" t="s">
        <v>14</v>
      </c>
      <c r="G7" s="187" t="s">
        <v>7</v>
      </c>
      <c r="H7" s="188" t="s">
        <v>8</v>
      </c>
      <c r="I7" s="189" t="s">
        <v>9</v>
      </c>
      <c r="J7" s="190" t="s">
        <v>10</v>
      </c>
      <c r="K7" s="191" t="s">
        <v>11</v>
      </c>
    </row>
    <row r="8" spans="1:11" s="5" customFormat="1" ht="12.75" thickBot="1" x14ac:dyDescent="0.25">
      <c r="A8" s="122">
        <v>1</v>
      </c>
      <c r="B8" s="192">
        <v>1</v>
      </c>
      <c r="C8" s="192">
        <v>2</v>
      </c>
      <c r="D8" s="167">
        <v>4</v>
      </c>
      <c r="E8" s="193">
        <v>5</v>
      </c>
      <c r="F8" s="193">
        <v>6</v>
      </c>
      <c r="G8" s="193">
        <v>7</v>
      </c>
      <c r="H8" s="194">
        <v>8</v>
      </c>
      <c r="I8" s="194">
        <v>9</v>
      </c>
      <c r="J8" s="195">
        <v>10</v>
      </c>
      <c r="K8" s="196">
        <v>11</v>
      </c>
    </row>
    <row r="9" spans="1:11" ht="15" x14ac:dyDescent="0.2">
      <c r="A9" s="123" t="s">
        <v>336</v>
      </c>
    </row>
    <row r="10" spans="1:11" ht="15" x14ac:dyDescent="0.2">
      <c r="A10" s="123"/>
    </row>
    <row r="11" spans="1:11" ht="32.25" customHeight="1" outlineLevel="1" x14ac:dyDescent="0.2">
      <c r="A11" s="32" t="s">
        <v>12</v>
      </c>
      <c r="B11" s="48">
        <v>41631</v>
      </c>
      <c r="C11" s="48">
        <v>43830</v>
      </c>
      <c r="D11" s="49">
        <v>40</v>
      </c>
      <c r="E11" s="62"/>
      <c r="F11" s="62"/>
      <c r="G11" s="199">
        <v>1083864.3999999999</v>
      </c>
      <c r="H11" s="30">
        <v>1083864.3999999999</v>
      </c>
      <c r="I11" s="92">
        <f t="shared" ref="I11:I74" si="0">H11</f>
        <v>1083864.3999999999</v>
      </c>
      <c r="J11" s="200"/>
      <c r="K11" s="200"/>
    </row>
    <row r="12" spans="1:11" ht="32.25" customHeight="1" outlineLevel="1" x14ac:dyDescent="0.2">
      <c r="A12" s="32" t="s">
        <v>18</v>
      </c>
      <c r="B12" s="201">
        <v>35034</v>
      </c>
      <c r="C12" s="48">
        <v>43830</v>
      </c>
      <c r="D12" s="49">
        <v>40</v>
      </c>
      <c r="E12" s="55">
        <v>5151874.3</v>
      </c>
      <c r="F12" s="62"/>
      <c r="G12" s="55">
        <v>113204.44</v>
      </c>
      <c r="H12" s="30">
        <f>E12+F12+G12</f>
        <v>5265078.74</v>
      </c>
      <c r="I12" s="92">
        <f t="shared" si="0"/>
        <v>5265078.74</v>
      </c>
      <c r="J12" s="200"/>
      <c r="K12" s="200"/>
    </row>
    <row r="13" spans="1:11" ht="32.25" customHeight="1" outlineLevel="1" x14ac:dyDescent="0.2">
      <c r="A13" s="32" t="s">
        <v>50</v>
      </c>
      <c r="B13" s="201">
        <v>43039</v>
      </c>
      <c r="C13" s="201">
        <v>43830</v>
      </c>
      <c r="D13" s="169">
        <v>50</v>
      </c>
      <c r="E13" s="62"/>
      <c r="F13" s="55">
        <v>2725206.48</v>
      </c>
      <c r="G13" s="55">
        <v>81325.33</v>
      </c>
      <c r="H13" s="30">
        <v>2806531.81</v>
      </c>
      <c r="I13" s="92">
        <f t="shared" si="0"/>
        <v>2806531.81</v>
      </c>
      <c r="J13" s="200"/>
      <c r="K13" s="200"/>
    </row>
    <row r="14" spans="1:11" ht="32.25" customHeight="1" outlineLevel="1" x14ac:dyDescent="0.2">
      <c r="A14" s="32" t="s">
        <v>489</v>
      </c>
      <c r="B14" s="48">
        <v>42916</v>
      </c>
      <c r="C14" s="48">
        <v>44196</v>
      </c>
      <c r="D14" s="49">
        <v>20</v>
      </c>
      <c r="E14" s="62"/>
      <c r="F14" s="55">
        <v>129281.25</v>
      </c>
      <c r="G14" s="55">
        <v>143997.88</v>
      </c>
      <c r="H14" s="30">
        <v>273279.13</v>
      </c>
      <c r="I14" s="92">
        <f t="shared" si="0"/>
        <v>273279.13</v>
      </c>
      <c r="J14" s="200"/>
      <c r="K14" s="200"/>
    </row>
    <row r="15" spans="1:11" ht="27" customHeight="1" outlineLevel="1" x14ac:dyDescent="0.2">
      <c r="A15" s="124" t="s">
        <v>36</v>
      </c>
      <c r="B15" s="48">
        <v>1980</v>
      </c>
      <c r="C15" s="48">
        <v>43830</v>
      </c>
      <c r="D15" s="49">
        <v>15</v>
      </c>
      <c r="E15" s="202">
        <v>1159171.18</v>
      </c>
      <c r="G15" s="202">
        <v>7369.34</v>
      </c>
      <c r="H15" s="92">
        <f>E15+F15+G15</f>
        <v>1166540.52</v>
      </c>
      <c r="I15" s="92">
        <f t="shared" si="0"/>
        <v>1166540.52</v>
      </c>
      <c r="J15" s="105"/>
      <c r="K15" s="105"/>
    </row>
    <row r="16" spans="1:11" ht="41.25" customHeight="1" outlineLevel="1" x14ac:dyDescent="0.2">
      <c r="A16" s="32" t="s">
        <v>181</v>
      </c>
      <c r="B16" s="48">
        <v>43312</v>
      </c>
      <c r="C16" s="48">
        <v>43586</v>
      </c>
      <c r="D16" s="49">
        <v>95</v>
      </c>
      <c r="E16" s="55">
        <v>351065.64</v>
      </c>
      <c r="F16" s="55">
        <v>221303.96</v>
      </c>
      <c r="G16" s="55">
        <v>2701.69</v>
      </c>
      <c r="H16" s="30">
        <v>575071.29</v>
      </c>
      <c r="I16" s="92">
        <f t="shared" si="0"/>
        <v>575071.29</v>
      </c>
      <c r="J16" s="200"/>
      <c r="K16" s="200"/>
    </row>
    <row r="17" spans="1:42" ht="32.25" customHeight="1" outlineLevel="1" x14ac:dyDescent="0.2">
      <c r="A17" s="32" t="s">
        <v>69</v>
      </c>
      <c r="B17" s="48">
        <v>42968</v>
      </c>
      <c r="C17" s="48">
        <v>43586</v>
      </c>
      <c r="D17" s="49">
        <v>95</v>
      </c>
      <c r="E17" s="55">
        <v>8964840.6799999997</v>
      </c>
      <c r="F17" s="55">
        <v>1812246.08</v>
      </c>
      <c r="G17" s="202">
        <f>21.99+31.94+15.84+49.15</f>
        <v>118.91999999999999</v>
      </c>
      <c r="H17" s="30">
        <v>10777205.68</v>
      </c>
      <c r="I17" s="92">
        <f t="shared" si="0"/>
        <v>10777205.68</v>
      </c>
      <c r="J17" s="200"/>
      <c r="K17" s="200"/>
    </row>
    <row r="18" spans="1:42" ht="32.25" customHeight="1" outlineLevel="1" x14ac:dyDescent="0.2">
      <c r="A18" s="32" t="s">
        <v>511</v>
      </c>
      <c r="B18" s="48">
        <v>43312</v>
      </c>
      <c r="C18" s="48">
        <v>43709</v>
      </c>
      <c r="D18" s="49">
        <v>40</v>
      </c>
      <c r="E18" s="62"/>
      <c r="F18" s="55">
        <v>2160955.79</v>
      </c>
      <c r="G18" s="55">
        <v>36279.64</v>
      </c>
      <c r="H18" s="30">
        <v>2197235.4300000002</v>
      </c>
      <c r="I18" s="92">
        <f t="shared" si="0"/>
        <v>2197235.4300000002</v>
      </c>
      <c r="J18" s="200"/>
      <c r="K18" s="200"/>
    </row>
    <row r="19" spans="1:42" ht="32.25" customHeight="1" outlineLevel="1" x14ac:dyDescent="0.2">
      <c r="A19" s="32" t="s">
        <v>182</v>
      </c>
      <c r="B19" s="48">
        <v>43373</v>
      </c>
      <c r="C19" s="48">
        <v>43830</v>
      </c>
      <c r="D19" s="49">
        <v>30</v>
      </c>
      <c r="E19" s="62"/>
      <c r="F19" s="55">
        <v>798211.87</v>
      </c>
      <c r="G19" s="55">
        <v>9468.42</v>
      </c>
      <c r="H19" s="30">
        <v>807680.29</v>
      </c>
      <c r="I19" s="92">
        <f t="shared" si="0"/>
        <v>807680.29</v>
      </c>
      <c r="J19" s="200"/>
      <c r="K19" s="200"/>
    </row>
    <row r="20" spans="1:42" ht="32.25" customHeight="1" outlineLevel="1" x14ac:dyDescent="0.2">
      <c r="A20" s="32" t="s">
        <v>335</v>
      </c>
      <c r="B20" s="48">
        <v>43464</v>
      </c>
      <c r="C20" s="48">
        <v>43647</v>
      </c>
      <c r="D20" s="49">
        <v>70</v>
      </c>
      <c r="E20" s="62"/>
      <c r="F20" s="55">
        <v>1054009.1499999999</v>
      </c>
      <c r="G20" s="203">
        <v>687.08</v>
      </c>
      <c r="H20" s="30">
        <v>1054696.23</v>
      </c>
      <c r="I20" s="92">
        <f t="shared" si="0"/>
        <v>1054696.23</v>
      </c>
      <c r="J20" s="200"/>
      <c r="K20" s="200"/>
    </row>
    <row r="21" spans="1:42" ht="32.25" customHeight="1" outlineLevel="1" x14ac:dyDescent="0.2">
      <c r="A21" s="32" t="s">
        <v>23</v>
      </c>
      <c r="B21" s="48">
        <v>42717</v>
      </c>
      <c r="C21" s="45">
        <v>43830</v>
      </c>
      <c r="D21" s="46">
        <v>30</v>
      </c>
      <c r="E21" s="62"/>
      <c r="F21" s="55">
        <v>601191.96</v>
      </c>
      <c r="G21" s="199">
        <v>19192.900000000001</v>
      </c>
      <c r="H21" s="30">
        <v>620384.86</v>
      </c>
      <c r="I21" s="92">
        <f t="shared" si="0"/>
        <v>620384.86</v>
      </c>
      <c r="J21" s="200"/>
      <c r="K21" s="200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</row>
    <row r="22" spans="1:42" ht="32.25" customHeight="1" outlineLevel="1" x14ac:dyDescent="0.2">
      <c r="A22" s="32" t="s">
        <v>22</v>
      </c>
      <c r="B22" s="201">
        <v>42628</v>
      </c>
      <c r="C22" s="48">
        <v>43830</v>
      </c>
      <c r="D22" s="49">
        <v>20</v>
      </c>
      <c r="E22" s="62"/>
      <c r="F22" s="62"/>
      <c r="G22" s="55">
        <v>10729.02</v>
      </c>
      <c r="H22" s="30">
        <v>10729.02</v>
      </c>
      <c r="I22" s="92">
        <f t="shared" si="0"/>
        <v>10729.02</v>
      </c>
      <c r="J22" s="200"/>
      <c r="K22" s="200"/>
    </row>
    <row r="23" spans="1:42" ht="32.25" customHeight="1" outlineLevel="1" x14ac:dyDescent="0.2">
      <c r="A23" s="32" t="s">
        <v>490</v>
      </c>
      <c r="B23" s="48">
        <v>42794</v>
      </c>
      <c r="C23" s="48">
        <v>43600</v>
      </c>
      <c r="D23" s="49">
        <v>95</v>
      </c>
      <c r="E23" s="62"/>
      <c r="F23" s="55">
        <v>1457603.54</v>
      </c>
      <c r="G23" s="55">
        <v>18556.97</v>
      </c>
      <c r="H23" s="30">
        <v>1476160.51</v>
      </c>
      <c r="I23" s="92">
        <f t="shared" si="0"/>
        <v>1476160.51</v>
      </c>
      <c r="J23" s="200"/>
      <c r="K23" s="200"/>
    </row>
    <row r="24" spans="1:42" ht="32.25" customHeight="1" outlineLevel="1" x14ac:dyDescent="0.2">
      <c r="A24" s="32" t="s">
        <v>133</v>
      </c>
      <c r="B24" s="201">
        <v>42886</v>
      </c>
      <c r="C24" s="48">
        <v>43830</v>
      </c>
      <c r="D24" s="49">
        <v>40</v>
      </c>
      <c r="E24" s="55">
        <v>28820.78</v>
      </c>
      <c r="F24" s="55">
        <v>750449.04</v>
      </c>
      <c r="G24" s="55">
        <v>37505.11</v>
      </c>
      <c r="H24" s="30">
        <v>816774.93</v>
      </c>
      <c r="I24" s="92">
        <f t="shared" si="0"/>
        <v>816774.93</v>
      </c>
      <c r="J24" s="200"/>
      <c r="K24" s="200"/>
    </row>
    <row r="25" spans="1:42" ht="32.25" customHeight="1" outlineLevel="1" x14ac:dyDescent="0.2">
      <c r="A25" s="32" t="s">
        <v>183</v>
      </c>
      <c r="B25" s="48">
        <v>43312</v>
      </c>
      <c r="C25" s="48">
        <v>43830</v>
      </c>
      <c r="D25" s="49">
        <v>40</v>
      </c>
      <c r="E25" s="62"/>
      <c r="F25" s="55">
        <v>857729.62</v>
      </c>
      <c r="G25" s="55">
        <v>9168.08</v>
      </c>
      <c r="H25" s="30">
        <v>866897.7</v>
      </c>
      <c r="I25" s="92">
        <f t="shared" si="0"/>
        <v>866897.7</v>
      </c>
      <c r="J25" s="200"/>
      <c r="K25" s="200"/>
    </row>
    <row r="26" spans="1:42" ht="32.25" customHeight="1" outlineLevel="1" x14ac:dyDescent="0.2">
      <c r="A26" s="32" t="s">
        <v>24</v>
      </c>
      <c r="B26" s="48">
        <v>42853</v>
      </c>
      <c r="C26" s="48">
        <v>43600</v>
      </c>
      <c r="D26" s="49">
        <v>95</v>
      </c>
      <c r="E26" s="62"/>
      <c r="F26" s="68">
        <v>677812</v>
      </c>
      <c r="G26" s="55">
        <v>10043.950000000001</v>
      </c>
      <c r="H26" s="30">
        <v>687855.95</v>
      </c>
      <c r="I26" s="92">
        <f t="shared" si="0"/>
        <v>687855.95</v>
      </c>
      <c r="J26" s="200"/>
      <c r="K26" s="200"/>
    </row>
    <row r="27" spans="1:42" ht="32.25" customHeight="1" outlineLevel="1" x14ac:dyDescent="0.2">
      <c r="A27" s="32" t="s">
        <v>313</v>
      </c>
      <c r="B27" s="48">
        <v>43404</v>
      </c>
      <c r="C27" s="45">
        <v>43830</v>
      </c>
      <c r="D27" s="46">
        <v>40</v>
      </c>
      <c r="E27" s="62"/>
      <c r="F27" s="55">
        <v>228651.81</v>
      </c>
      <c r="G27" s="62"/>
      <c r="H27" s="30">
        <v>228651.81</v>
      </c>
      <c r="I27" s="92">
        <f t="shared" si="0"/>
        <v>228651.81</v>
      </c>
      <c r="J27" s="200"/>
      <c r="K27" s="200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</row>
    <row r="28" spans="1:42" ht="32.25" customHeight="1" outlineLevel="1" x14ac:dyDescent="0.2">
      <c r="A28" s="32" t="s">
        <v>540</v>
      </c>
      <c r="B28" s="48">
        <v>43480</v>
      </c>
      <c r="C28" s="48">
        <v>43709</v>
      </c>
      <c r="D28" s="49">
        <v>40</v>
      </c>
      <c r="E28" s="62"/>
      <c r="F28" s="55">
        <v>201008.49</v>
      </c>
      <c r="G28" s="62"/>
      <c r="H28" s="30">
        <v>201008.49</v>
      </c>
      <c r="I28" s="92">
        <f t="shared" si="0"/>
        <v>201008.49</v>
      </c>
      <c r="J28" s="200"/>
      <c r="K28" s="200"/>
    </row>
    <row r="29" spans="1:42" ht="32.25" customHeight="1" outlineLevel="1" x14ac:dyDescent="0.2">
      <c r="A29" s="32" t="s">
        <v>541</v>
      </c>
      <c r="B29" s="48">
        <v>43514</v>
      </c>
      <c r="C29" s="48">
        <v>43709</v>
      </c>
      <c r="D29" s="49">
        <v>40</v>
      </c>
      <c r="E29" s="62"/>
      <c r="F29" s="55">
        <v>332883.78000000003</v>
      </c>
      <c r="G29" s="62"/>
      <c r="H29" s="30">
        <v>332883.78000000003</v>
      </c>
      <c r="I29" s="92">
        <f t="shared" si="0"/>
        <v>332883.78000000003</v>
      </c>
      <c r="J29" s="200"/>
      <c r="K29" s="200"/>
    </row>
    <row r="30" spans="1:42" ht="32.25" customHeight="1" outlineLevel="1" x14ac:dyDescent="0.2">
      <c r="A30" s="32" t="s">
        <v>314</v>
      </c>
      <c r="B30" s="48">
        <v>43396</v>
      </c>
      <c r="C30" s="48">
        <v>43830</v>
      </c>
      <c r="D30" s="49">
        <v>40</v>
      </c>
      <c r="E30" s="62"/>
      <c r="F30" s="55">
        <v>318202.59000000003</v>
      </c>
      <c r="G30" s="62"/>
      <c r="H30" s="30">
        <v>318202.59000000003</v>
      </c>
      <c r="I30" s="92">
        <f t="shared" si="0"/>
        <v>318202.59000000003</v>
      </c>
      <c r="J30" s="200"/>
      <c r="K30" s="200"/>
    </row>
    <row r="31" spans="1:42" ht="32.25" customHeight="1" outlineLevel="1" x14ac:dyDescent="0.2">
      <c r="A31" s="32" t="s">
        <v>132</v>
      </c>
      <c r="B31" s="48">
        <v>43281</v>
      </c>
      <c r="C31" s="48">
        <v>43617</v>
      </c>
      <c r="D31" s="49">
        <v>80</v>
      </c>
      <c r="E31" s="55">
        <v>25367.77</v>
      </c>
      <c r="F31" s="55">
        <v>564879.57999999996</v>
      </c>
      <c r="G31" s="55">
        <v>8333.9699999999993</v>
      </c>
      <c r="H31" s="30">
        <v>598581.31999999995</v>
      </c>
      <c r="I31" s="92">
        <f t="shared" si="0"/>
        <v>598581.31999999995</v>
      </c>
      <c r="J31" s="200"/>
      <c r="K31" s="200"/>
    </row>
    <row r="32" spans="1:42" ht="32.25" customHeight="1" outlineLevel="1" x14ac:dyDescent="0.2">
      <c r="A32" s="32" t="s">
        <v>556</v>
      </c>
      <c r="B32" s="48">
        <v>43546</v>
      </c>
      <c r="C32" s="48">
        <v>43830</v>
      </c>
      <c r="D32" s="49">
        <v>40</v>
      </c>
      <c r="E32" s="62"/>
      <c r="F32" s="55">
        <v>45722.04</v>
      </c>
      <c r="G32" s="62"/>
      <c r="H32" s="30">
        <v>45722.04</v>
      </c>
      <c r="I32" s="92">
        <f t="shared" si="0"/>
        <v>45722.04</v>
      </c>
      <c r="J32" s="200"/>
      <c r="K32" s="200"/>
    </row>
    <row r="33" spans="1:11" ht="32.25" customHeight="1" outlineLevel="1" x14ac:dyDescent="0.2">
      <c r="A33" s="32" t="s">
        <v>555</v>
      </c>
      <c r="B33" s="48">
        <v>43514</v>
      </c>
      <c r="C33" s="48">
        <v>43830</v>
      </c>
      <c r="D33" s="49">
        <v>40</v>
      </c>
      <c r="E33" s="62"/>
      <c r="F33" s="199">
        <v>324243.90000000002</v>
      </c>
      <c r="G33" s="62"/>
      <c r="H33" s="30">
        <v>324243.90000000002</v>
      </c>
      <c r="I33" s="92">
        <f t="shared" si="0"/>
        <v>324243.90000000002</v>
      </c>
      <c r="J33" s="200"/>
      <c r="K33" s="200"/>
    </row>
    <row r="34" spans="1:11" ht="32.25" customHeight="1" outlineLevel="1" x14ac:dyDescent="0.2">
      <c r="A34" s="32" t="s">
        <v>544</v>
      </c>
      <c r="B34" s="48">
        <v>43504</v>
      </c>
      <c r="C34" s="48">
        <v>43830</v>
      </c>
      <c r="D34" s="49">
        <v>20</v>
      </c>
      <c r="E34" s="62"/>
      <c r="F34" s="68">
        <v>70340</v>
      </c>
      <c r="G34" s="62"/>
      <c r="H34" s="30">
        <v>70340</v>
      </c>
      <c r="I34" s="92">
        <f t="shared" si="0"/>
        <v>70340</v>
      </c>
      <c r="J34" s="200"/>
      <c r="K34" s="200"/>
    </row>
    <row r="35" spans="1:11" ht="32.25" customHeight="1" outlineLevel="1" x14ac:dyDescent="0.2">
      <c r="A35" s="32" t="s">
        <v>546</v>
      </c>
      <c r="B35" s="48">
        <v>43544</v>
      </c>
      <c r="C35" s="48">
        <v>43830</v>
      </c>
      <c r="D35" s="49">
        <v>30</v>
      </c>
      <c r="E35" s="62"/>
      <c r="F35" s="55">
        <v>219475.49</v>
      </c>
      <c r="G35" s="62"/>
      <c r="H35" s="30">
        <v>219475.49</v>
      </c>
      <c r="I35" s="92">
        <f t="shared" si="0"/>
        <v>219475.49</v>
      </c>
      <c r="J35" s="200"/>
      <c r="K35" s="200"/>
    </row>
    <row r="36" spans="1:11" ht="32.25" customHeight="1" outlineLevel="1" x14ac:dyDescent="0.2">
      <c r="A36" s="32" t="s">
        <v>537</v>
      </c>
      <c r="B36" s="48">
        <v>43440</v>
      </c>
      <c r="C36" s="48">
        <v>43830</v>
      </c>
      <c r="D36" s="49">
        <v>40</v>
      </c>
      <c r="E36" s="62"/>
      <c r="F36" s="55">
        <v>281101.14</v>
      </c>
      <c r="G36" s="62"/>
      <c r="H36" s="30">
        <v>281101.14</v>
      </c>
      <c r="I36" s="92">
        <f t="shared" si="0"/>
        <v>281101.14</v>
      </c>
      <c r="J36" s="200"/>
      <c r="K36" s="200"/>
    </row>
    <row r="37" spans="1:11" ht="32.25" customHeight="1" outlineLevel="1" x14ac:dyDescent="0.2">
      <c r="A37" s="32" t="s">
        <v>545</v>
      </c>
      <c r="B37" s="48">
        <v>43529</v>
      </c>
      <c r="C37" s="48">
        <v>43830</v>
      </c>
      <c r="D37" s="49">
        <v>40</v>
      </c>
      <c r="E37" s="62"/>
      <c r="F37" s="55">
        <v>299944.81</v>
      </c>
      <c r="G37" s="62"/>
      <c r="H37" s="30">
        <v>299944.81</v>
      </c>
      <c r="I37" s="92">
        <f t="shared" si="0"/>
        <v>299944.81</v>
      </c>
      <c r="J37" s="200"/>
      <c r="K37" s="200"/>
    </row>
    <row r="38" spans="1:11" ht="32.25" customHeight="1" outlineLevel="1" x14ac:dyDescent="0.2">
      <c r="A38" s="32" t="s">
        <v>70</v>
      </c>
      <c r="B38" s="48">
        <v>43041</v>
      </c>
      <c r="C38" s="48">
        <v>43617</v>
      </c>
      <c r="D38" s="49">
        <v>90</v>
      </c>
      <c r="E38" s="55">
        <v>37965.589999999997</v>
      </c>
      <c r="F38" s="55">
        <v>484680.09</v>
      </c>
      <c r="G38" s="55">
        <v>7149.03</v>
      </c>
      <c r="H38" s="30">
        <v>529794.71</v>
      </c>
      <c r="I38" s="92">
        <f t="shared" si="0"/>
        <v>529794.71</v>
      </c>
      <c r="J38" s="200"/>
      <c r="K38" s="200"/>
    </row>
    <row r="39" spans="1:11" ht="32.25" customHeight="1" outlineLevel="1" x14ac:dyDescent="0.2">
      <c r="A39" s="32" t="s">
        <v>71</v>
      </c>
      <c r="B39" s="48">
        <v>42912</v>
      </c>
      <c r="C39" s="48">
        <v>43647</v>
      </c>
      <c r="D39" s="49">
        <v>70</v>
      </c>
      <c r="E39" s="62"/>
      <c r="F39" s="55">
        <v>557792.26</v>
      </c>
      <c r="G39" s="199"/>
      <c r="H39" s="30">
        <v>557792.26</v>
      </c>
      <c r="I39" s="92">
        <f t="shared" si="0"/>
        <v>557792.26</v>
      </c>
      <c r="J39" s="200"/>
      <c r="K39" s="200"/>
    </row>
    <row r="40" spans="1:11" ht="32.25" customHeight="1" outlineLevel="1" x14ac:dyDescent="0.2">
      <c r="A40" s="32" t="s">
        <v>184</v>
      </c>
      <c r="B40" s="47">
        <v>43340</v>
      </c>
      <c r="C40" s="48">
        <v>43600</v>
      </c>
      <c r="D40" s="49">
        <v>95</v>
      </c>
      <c r="E40" s="55">
        <v>36429926.609999999</v>
      </c>
      <c r="F40" s="68">
        <v>2144438</v>
      </c>
      <c r="G40" s="62"/>
      <c r="H40" s="30">
        <v>38574364.609999999</v>
      </c>
      <c r="I40" s="92">
        <f t="shared" si="0"/>
        <v>38574364.609999999</v>
      </c>
      <c r="J40" s="200"/>
      <c r="K40" s="200"/>
    </row>
    <row r="41" spans="1:11" ht="32.25" customHeight="1" outlineLevel="1" x14ac:dyDescent="0.2">
      <c r="A41" s="32" t="s">
        <v>185</v>
      </c>
      <c r="B41" s="48">
        <v>43312</v>
      </c>
      <c r="C41" s="48">
        <v>43709</v>
      </c>
      <c r="D41" s="49">
        <v>40</v>
      </c>
      <c r="E41" s="68">
        <v>250000</v>
      </c>
      <c r="F41" s="55">
        <v>1180943.78</v>
      </c>
      <c r="G41" s="55">
        <v>14782.12</v>
      </c>
      <c r="H41" s="30">
        <v>1445725.9</v>
      </c>
      <c r="I41" s="92">
        <f t="shared" si="0"/>
        <v>1445725.9</v>
      </c>
      <c r="J41" s="200"/>
      <c r="K41" s="200"/>
    </row>
    <row r="42" spans="1:11" ht="32.25" customHeight="1" outlineLevel="1" x14ac:dyDescent="0.2">
      <c r="A42" s="32" t="s">
        <v>186</v>
      </c>
      <c r="B42" s="48">
        <v>43312</v>
      </c>
      <c r="C42" s="48">
        <v>43709</v>
      </c>
      <c r="D42" s="49">
        <v>40</v>
      </c>
      <c r="E42" s="62"/>
      <c r="F42" s="55">
        <v>896976.36</v>
      </c>
      <c r="G42" s="55">
        <v>11726.03</v>
      </c>
      <c r="H42" s="30">
        <v>908702.39</v>
      </c>
      <c r="I42" s="92">
        <f t="shared" si="0"/>
        <v>908702.39</v>
      </c>
      <c r="J42" s="200"/>
      <c r="K42" s="200"/>
    </row>
    <row r="43" spans="1:11" ht="32.25" customHeight="1" outlineLevel="1" x14ac:dyDescent="0.2">
      <c r="A43" s="32" t="s">
        <v>187</v>
      </c>
      <c r="B43" s="48">
        <v>43312</v>
      </c>
      <c r="C43" s="48">
        <v>43600</v>
      </c>
      <c r="D43" s="49">
        <v>95</v>
      </c>
      <c r="E43" s="62"/>
      <c r="F43" s="55">
        <v>233930.16</v>
      </c>
      <c r="G43" s="55">
        <v>2690.69</v>
      </c>
      <c r="H43" s="30">
        <v>236620.85</v>
      </c>
      <c r="I43" s="92">
        <f t="shared" si="0"/>
        <v>236620.85</v>
      </c>
      <c r="J43" s="200"/>
      <c r="K43" s="200"/>
    </row>
    <row r="44" spans="1:11" ht="32.25" customHeight="1" outlineLevel="1" x14ac:dyDescent="0.2">
      <c r="A44" s="32" t="s">
        <v>19</v>
      </c>
      <c r="B44" s="48">
        <v>42331</v>
      </c>
      <c r="C44" s="48">
        <v>43830</v>
      </c>
      <c r="D44" s="49">
        <v>40</v>
      </c>
      <c r="E44" s="62"/>
      <c r="F44" s="55">
        <v>424486.65</v>
      </c>
      <c r="G44" s="55">
        <v>183605.77</v>
      </c>
      <c r="H44" s="30">
        <v>608092.42000000004</v>
      </c>
      <c r="I44" s="92">
        <f t="shared" si="0"/>
        <v>608092.42000000004</v>
      </c>
      <c r="J44" s="200"/>
      <c r="K44" s="200"/>
    </row>
    <row r="45" spans="1:11" ht="32.25" customHeight="1" outlineLevel="1" x14ac:dyDescent="0.2">
      <c r="A45" s="32" t="s">
        <v>127</v>
      </c>
      <c r="B45" s="48">
        <v>43281</v>
      </c>
      <c r="C45" s="48">
        <v>44196</v>
      </c>
      <c r="D45" s="49">
        <v>10</v>
      </c>
      <c r="E45" s="62"/>
      <c r="F45" s="55">
        <v>799341.39</v>
      </c>
      <c r="G45" s="55">
        <v>18704.37</v>
      </c>
      <c r="H45" s="30">
        <v>818045.76</v>
      </c>
      <c r="I45" s="92">
        <f t="shared" si="0"/>
        <v>818045.76</v>
      </c>
      <c r="J45" s="200"/>
      <c r="K45" s="200"/>
    </row>
    <row r="46" spans="1:11" ht="32.25" customHeight="1" outlineLevel="1" x14ac:dyDescent="0.2">
      <c r="A46" s="32" t="s">
        <v>316</v>
      </c>
      <c r="B46" s="48">
        <v>43404</v>
      </c>
      <c r="C46" s="48">
        <v>44926</v>
      </c>
      <c r="D46" s="49">
        <v>10</v>
      </c>
      <c r="E46" s="62"/>
      <c r="F46" s="55">
        <v>19627691.52</v>
      </c>
      <c r="G46" s="55">
        <v>273974.07</v>
      </c>
      <c r="H46" s="30">
        <v>19901665.59</v>
      </c>
      <c r="I46" s="92">
        <f t="shared" si="0"/>
        <v>19901665.59</v>
      </c>
      <c r="J46" s="200"/>
      <c r="K46" s="200"/>
    </row>
    <row r="47" spans="1:11" ht="32.25" customHeight="1" outlineLevel="1" x14ac:dyDescent="0.2">
      <c r="A47" s="32" t="s">
        <v>317</v>
      </c>
      <c r="B47" s="48">
        <v>43404</v>
      </c>
      <c r="C47" s="48">
        <v>44196</v>
      </c>
      <c r="D47" s="49">
        <v>10</v>
      </c>
      <c r="E47" s="62"/>
      <c r="F47" s="55">
        <v>1169936.24</v>
      </c>
      <c r="G47" s="55">
        <v>14896.12</v>
      </c>
      <c r="H47" s="30">
        <v>1184832.3600000001</v>
      </c>
      <c r="I47" s="92">
        <f t="shared" si="0"/>
        <v>1184832.3600000001</v>
      </c>
      <c r="J47" s="200"/>
      <c r="K47" s="200"/>
    </row>
    <row r="48" spans="1:11" ht="32.25" customHeight="1" outlineLevel="1" x14ac:dyDescent="0.2">
      <c r="A48" s="32" t="s">
        <v>255</v>
      </c>
      <c r="B48" s="48">
        <v>43434</v>
      </c>
      <c r="C48" s="48">
        <v>44926</v>
      </c>
      <c r="D48" s="49">
        <v>10</v>
      </c>
      <c r="E48" s="62"/>
      <c r="F48" s="55">
        <v>19193897.59</v>
      </c>
      <c r="G48" s="59">
        <v>261589.84</v>
      </c>
      <c r="H48" s="30">
        <v>19455487.43</v>
      </c>
      <c r="I48" s="92">
        <f t="shared" si="0"/>
        <v>19455487.43</v>
      </c>
      <c r="J48" s="200"/>
      <c r="K48" s="200"/>
    </row>
    <row r="49" spans="1:11" ht="39.75" customHeight="1" outlineLevel="1" x14ac:dyDescent="0.2">
      <c r="A49" s="32" t="s">
        <v>319</v>
      </c>
      <c r="B49" s="48">
        <v>43374</v>
      </c>
      <c r="C49" s="48">
        <v>44196</v>
      </c>
      <c r="D49" s="49">
        <v>10</v>
      </c>
      <c r="E49" s="62"/>
      <c r="F49" s="55">
        <v>17834263.079999998</v>
      </c>
      <c r="G49" s="55">
        <v>249675.78</v>
      </c>
      <c r="H49" s="30">
        <v>18083938.859999999</v>
      </c>
      <c r="I49" s="92">
        <f t="shared" si="0"/>
        <v>18083938.859999999</v>
      </c>
      <c r="J49" s="200"/>
      <c r="K49" s="200"/>
    </row>
    <row r="50" spans="1:11" ht="39.75" customHeight="1" outlineLevel="1" x14ac:dyDescent="0.2">
      <c r="A50" s="32" t="s">
        <v>548</v>
      </c>
      <c r="B50" s="48">
        <v>42674</v>
      </c>
      <c r="C50" s="201">
        <v>43830</v>
      </c>
      <c r="D50" s="169">
        <v>85</v>
      </c>
      <c r="E50" s="55">
        <v>20238763.620000001</v>
      </c>
      <c r="F50" s="68">
        <v>2289000</v>
      </c>
      <c r="G50" s="199">
        <v>2845852.9</v>
      </c>
      <c r="H50" s="30">
        <v>25373616.52</v>
      </c>
      <c r="I50" s="92">
        <f t="shared" si="0"/>
        <v>25373616.52</v>
      </c>
      <c r="J50" s="200"/>
      <c r="K50" s="200"/>
    </row>
    <row r="51" spans="1:11" ht="32.25" customHeight="1" outlineLevel="1" x14ac:dyDescent="0.2">
      <c r="A51" s="32" t="s">
        <v>506</v>
      </c>
      <c r="B51" s="48">
        <v>43039</v>
      </c>
      <c r="C51" s="48">
        <v>43830</v>
      </c>
      <c r="D51" s="49">
        <v>95</v>
      </c>
      <c r="E51" s="202">
        <f>7941123.94+717980.71+1810179.43+163729858.85</f>
        <v>174199142.93000001</v>
      </c>
      <c r="F51" s="202">
        <f>679774.12+1050861.48-676289.52</f>
        <v>1054346.08</v>
      </c>
      <c r="G51" s="202">
        <f>154421.95+3095006.42+57207.88+256702.08+352068.55+0.24+703645.39</f>
        <v>4619052.51</v>
      </c>
      <c r="H51" s="30">
        <v>179872541.52000001</v>
      </c>
      <c r="I51" s="92">
        <f t="shared" si="0"/>
        <v>179872541.52000001</v>
      </c>
      <c r="J51" s="200"/>
      <c r="K51" s="200"/>
    </row>
    <row r="52" spans="1:11" ht="32.25" customHeight="1" outlineLevel="1" x14ac:dyDescent="0.2">
      <c r="A52" s="32" t="s">
        <v>552</v>
      </c>
      <c r="B52" s="48">
        <v>41453</v>
      </c>
      <c r="C52" s="201">
        <v>43830</v>
      </c>
      <c r="D52" s="169">
        <v>95</v>
      </c>
      <c r="E52" s="55">
        <v>318893962.69</v>
      </c>
      <c r="F52" s="62"/>
      <c r="G52" s="55">
        <v>207669400.50999999</v>
      </c>
      <c r="H52" s="30">
        <v>526563363.19999999</v>
      </c>
      <c r="I52" s="92">
        <f t="shared" si="0"/>
        <v>526563363.19999999</v>
      </c>
      <c r="J52" s="200"/>
      <c r="K52" s="200"/>
    </row>
    <row r="53" spans="1:11" ht="32.25" customHeight="1" outlineLevel="1" x14ac:dyDescent="0.2">
      <c r="A53" s="32" t="s">
        <v>128</v>
      </c>
      <c r="B53" s="48">
        <v>43281</v>
      </c>
      <c r="C53" s="48">
        <v>44196</v>
      </c>
      <c r="D53" s="49">
        <v>10</v>
      </c>
      <c r="E53" s="62"/>
      <c r="F53" s="55">
        <v>1211198.69</v>
      </c>
      <c r="G53" s="55">
        <v>25855.439999999999</v>
      </c>
      <c r="H53" s="30">
        <v>1237054.1299999999</v>
      </c>
      <c r="I53" s="92">
        <f t="shared" si="0"/>
        <v>1237054.1299999999</v>
      </c>
      <c r="J53" s="200"/>
      <c r="K53" s="200"/>
    </row>
    <row r="54" spans="1:11" ht="32.25" customHeight="1" outlineLevel="1" x14ac:dyDescent="0.2">
      <c r="A54" s="32" t="s">
        <v>320</v>
      </c>
      <c r="B54" s="48">
        <v>43404</v>
      </c>
      <c r="C54" s="48">
        <v>43830</v>
      </c>
      <c r="D54" s="49">
        <v>99</v>
      </c>
      <c r="E54" s="55">
        <v>19901139.18</v>
      </c>
      <c r="F54" s="55">
        <v>5587235.8499999996</v>
      </c>
      <c r="G54" s="55">
        <v>19994021.789999999</v>
      </c>
      <c r="H54" s="30">
        <v>45482396.82</v>
      </c>
      <c r="I54" s="92">
        <f t="shared" si="0"/>
        <v>45482396.82</v>
      </c>
      <c r="J54" s="200"/>
      <c r="K54" s="200"/>
    </row>
    <row r="55" spans="1:11" ht="32.25" customHeight="1" outlineLevel="1" x14ac:dyDescent="0.2">
      <c r="A55" s="32" t="s">
        <v>321</v>
      </c>
      <c r="B55" s="48">
        <v>43404</v>
      </c>
      <c r="C55" s="48">
        <v>44196</v>
      </c>
      <c r="D55" s="49">
        <v>10</v>
      </c>
      <c r="E55" s="62"/>
      <c r="F55" s="55">
        <v>1583447.94</v>
      </c>
      <c r="G55" s="55">
        <v>23139.23</v>
      </c>
      <c r="H55" s="30">
        <v>1606587.17</v>
      </c>
      <c r="I55" s="92">
        <f t="shared" si="0"/>
        <v>1606587.17</v>
      </c>
      <c r="J55" s="200"/>
      <c r="K55" s="200"/>
    </row>
    <row r="56" spans="1:11" ht="32.25" customHeight="1" outlineLevel="1" x14ac:dyDescent="0.2">
      <c r="A56" s="32" t="s">
        <v>129</v>
      </c>
      <c r="B56" s="48">
        <v>43281</v>
      </c>
      <c r="C56" s="48">
        <v>44196</v>
      </c>
      <c r="D56" s="49">
        <v>10</v>
      </c>
      <c r="E56" s="62"/>
      <c r="F56" s="55">
        <v>682118.58</v>
      </c>
      <c r="G56" s="55">
        <v>16054.24</v>
      </c>
      <c r="H56" s="30">
        <v>698172.82</v>
      </c>
      <c r="I56" s="92">
        <f t="shared" si="0"/>
        <v>698172.82</v>
      </c>
      <c r="J56" s="200"/>
      <c r="K56" s="200"/>
    </row>
    <row r="57" spans="1:11" ht="32.25" customHeight="1" outlineLevel="1" x14ac:dyDescent="0.2">
      <c r="A57" s="32" t="s">
        <v>256</v>
      </c>
      <c r="B57" s="48">
        <v>43434</v>
      </c>
      <c r="C57" s="48">
        <v>43830</v>
      </c>
      <c r="D57" s="49">
        <v>20</v>
      </c>
      <c r="E57" s="62"/>
      <c r="F57" s="199">
        <v>443095.9</v>
      </c>
      <c r="G57" s="55">
        <v>5538.88</v>
      </c>
      <c r="H57" s="30">
        <v>448634.78</v>
      </c>
      <c r="I57" s="92">
        <f t="shared" si="0"/>
        <v>448634.78</v>
      </c>
      <c r="J57" s="200"/>
      <c r="K57" s="200"/>
    </row>
    <row r="58" spans="1:11" ht="32.25" customHeight="1" outlineLevel="1" x14ac:dyDescent="0.2">
      <c r="A58" s="32" t="s">
        <v>257</v>
      </c>
      <c r="B58" s="48">
        <v>43434</v>
      </c>
      <c r="C58" s="48">
        <v>43830</v>
      </c>
      <c r="D58" s="49">
        <v>20</v>
      </c>
      <c r="E58" s="62"/>
      <c r="F58" s="199">
        <v>443095.9</v>
      </c>
      <c r="G58" s="55">
        <v>5538.89</v>
      </c>
      <c r="H58" s="30">
        <v>448634.79</v>
      </c>
      <c r="I58" s="92">
        <f t="shared" si="0"/>
        <v>448634.79</v>
      </c>
      <c r="J58" s="200"/>
      <c r="K58" s="200"/>
    </row>
    <row r="59" spans="1:11" ht="32.25" customHeight="1" outlineLevel="1" x14ac:dyDescent="0.2">
      <c r="A59" s="32" t="s">
        <v>258</v>
      </c>
      <c r="B59" s="48">
        <v>43434</v>
      </c>
      <c r="C59" s="48">
        <v>43830</v>
      </c>
      <c r="D59" s="49">
        <v>20</v>
      </c>
      <c r="E59" s="62"/>
      <c r="F59" s="199">
        <v>443095.9</v>
      </c>
      <c r="G59" s="55">
        <v>5538.88</v>
      </c>
      <c r="H59" s="30">
        <v>448634.78</v>
      </c>
      <c r="I59" s="92">
        <f t="shared" si="0"/>
        <v>448634.78</v>
      </c>
      <c r="J59" s="200"/>
      <c r="K59" s="200"/>
    </row>
    <row r="60" spans="1:11" ht="32.25" customHeight="1" outlineLevel="1" x14ac:dyDescent="0.2">
      <c r="A60" s="32" t="s">
        <v>259</v>
      </c>
      <c r="B60" s="48">
        <v>43434</v>
      </c>
      <c r="C60" s="48">
        <v>43830</v>
      </c>
      <c r="D60" s="49">
        <v>20</v>
      </c>
      <c r="E60" s="62"/>
      <c r="F60" s="199">
        <v>443095.9</v>
      </c>
      <c r="G60" s="55">
        <v>5538.88</v>
      </c>
      <c r="H60" s="30">
        <v>448634.78</v>
      </c>
      <c r="I60" s="92">
        <f t="shared" si="0"/>
        <v>448634.78</v>
      </c>
      <c r="J60" s="200"/>
      <c r="K60" s="200"/>
    </row>
    <row r="61" spans="1:11" ht="32.25" customHeight="1" outlineLevel="1" x14ac:dyDescent="0.2">
      <c r="A61" s="32" t="s">
        <v>260</v>
      </c>
      <c r="B61" s="48">
        <v>43434</v>
      </c>
      <c r="C61" s="48">
        <v>43830</v>
      </c>
      <c r="D61" s="49">
        <v>20</v>
      </c>
      <c r="E61" s="62"/>
      <c r="F61" s="199">
        <v>443095.9</v>
      </c>
      <c r="G61" s="55">
        <v>5538.88</v>
      </c>
      <c r="H61" s="30">
        <v>448634.78</v>
      </c>
      <c r="I61" s="92">
        <f t="shared" si="0"/>
        <v>448634.78</v>
      </c>
      <c r="J61" s="200"/>
      <c r="K61" s="200"/>
    </row>
    <row r="62" spans="1:11" ht="32.25" customHeight="1" outlineLevel="1" x14ac:dyDescent="0.2">
      <c r="A62" s="32" t="s">
        <v>261</v>
      </c>
      <c r="B62" s="48">
        <v>43434</v>
      </c>
      <c r="C62" s="48">
        <v>43830</v>
      </c>
      <c r="D62" s="49">
        <v>20</v>
      </c>
      <c r="E62" s="62"/>
      <c r="F62" s="199">
        <v>443095.9</v>
      </c>
      <c r="G62" s="55">
        <v>5538.89</v>
      </c>
      <c r="H62" s="30">
        <v>448634.79</v>
      </c>
      <c r="I62" s="92">
        <f t="shared" si="0"/>
        <v>448634.79</v>
      </c>
      <c r="J62" s="200"/>
      <c r="K62" s="200"/>
    </row>
    <row r="63" spans="1:11" ht="32.25" customHeight="1" outlineLevel="1" x14ac:dyDescent="0.2">
      <c r="A63" s="32" t="s">
        <v>262</v>
      </c>
      <c r="B63" s="48">
        <v>43434</v>
      </c>
      <c r="C63" s="48">
        <v>43830</v>
      </c>
      <c r="D63" s="49">
        <v>20</v>
      </c>
      <c r="E63" s="62"/>
      <c r="F63" s="199">
        <v>443095.9</v>
      </c>
      <c r="G63" s="55">
        <v>5538.88</v>
      </c>
      <c r="H63" s="30">
        <v>448634.78</v>
      </c>
      <c r="I63" s="92">
        <f t="shared" si="0"/>
        <v>448634.78</v>
      </c>
      <c r="J63" s="200"/>
      <c r="K63" s="200"/>
    </row>
    <row r="64" spans="1:11" ht="32.25" customHeight="1" outlineLevel="1" x14ac:dyDescent="0.2">
      <c r="A64" s="32" t="s">
        <v>263</v>
      </c>
      <c r="B64" s="48">
        <v>43434</v>
      </c>
      <c r="C64" s="48">
        <v>43830</v>
      </c>
      <c r="D64" s="49">
        <v>20</v>
      </c>
      <c r="E64" s="62"/>
      <c r="F64" s="199">
        <v>443095.9</v>
      </c>
      <c r="G64" s="55">
        <v>5538.89</v>
      </c>
      <c r="H64" s="30">
        <v>448634.79</v>
      </c>
      <c r="I64" s="92">
        <f t="shared" si="0"/>
        <v>448634.79</v>
      </c>
      <c r="J64" s="200"/>
      <c r="K64" s="200"/>
    </row>
    <row r="65" spans="1:11" ht="32.25" customHeight="1" outlineLevel="1" x14ac:dyDescent="0.2">
      <c r="A65" s="32" t="s">
        <v>264</v>
      </c>
      <c r="B65" s="48">
        <v>43434</v>
      </c>
      <c r="C65" s="48">
        <v>43830</v>
      </c>
      <c r="D65" s="49">
        <v>20</v>
      </c>
      <c r="E65" s="62"/>
      <c r="F65" s="199">
        <v>443095.9</v>
      </c>
      <c r="G65" s="55">
        <v>5538.88</v>
      </c>
      <c r="H65" s="30">
        <v>448634.78</v>
      </c>
      <c r="I65" s="92">
        <f t="shared" si="0"/>
        <v>448634.78</v>
      </c>
      <c r="J65" s="200"/>
      <c r="K65" s="200"/>
    </row>
    <row r="66" spans="1:11" ht="32.25" customHeight="1" outlineLevel="1" x14ac:dyDescent="0.2">
      <c r="A66" s="32" t="s">
        <v>265</v>
      </c>
      <c r="B66" s="48">
        <v>43434</v>
      </c>
      <c r="C66" s="48">
        <v>43830</v>
      </c>
      <c r="D66" s="49">
        <v>20</v>
      </c>
      <c r="E66" s="62"/>
      <c r="F66" s="199">
        <v>443095.9</v>
      </c>
      <c r="G66" s="55">
        <v>5538.88</v>
      </c>
      <c r="H66" s="30">
        <v>448634.78</v>
      </c>
      <c r="I66" s="92">
        <f t="shared" si="0"/>
        <v>448634.78</v>
      </c>
      <c r="J66" s="200"/>
      <c r="K66" s="200"/>
    </row>
    <row r="67" spans="1:11" ht="32.25" customHeight="1" outlineLevel="1" x14ac:dyDescent="0.2">
      <c r="A67" s="32" t="s">
        <v>266</v>
      </c>
      <c r="B67" s="48">
        <v>43434</v>
      </c>
      <c r="C67" s="48">
        <v>43830</v>
      </c>
      <c r="D67" s="49">
        <v>20</v>
      </c>
      <c r="E67" s="62"/>
      <c r="F67" s="199">
        <v>443095.9</v>
      </c>
      <c r="G67" s="55">
        <v>5538.88</v>
      </c>
      <c r="H67" s="30">
        <v>448634.78</v>
      </c>
      <c r="I67" s="92">
        <f t="shared" si="0"/>
        <v>448634.78</v>
      </c>
      <c r="J67" s="200"/>
      <c r="K67" s="200"/>
    </row>
    <row r="68" spans="1:11" ht="32.25" customHeight="1" outlineLevel="1" x14ac:dyDescent="0.2">
      <c r="A68" s="32" t="s">
        <v>267</v>
      </c>
      <c r="B68" s="48">
        <v>43434</v>
      </c>
      <c r="C68" s="48">
        <v>43830</v>
      </c>
      <c r="D68" s="49">
        <v>20</v>
      </c>
      <c r="E68" s="62"/>
      <c r="F68" s="199">
        <v>443095.9</v>
      </c>
      <c r="G68" s="55">
        <v>5538.88</v>
      </c>
      <c r="H68" s="30">
        <v>448634.78</v>
      </c>
      <c r="I68" s="92">
        <f t="shared" si="0"/>
        <v>448634.78</v>
      </c>
      <c r="J68" s="200"/>
      <c r="K68" s="200"/>
    </row>
    <row r="69" spans="1:11" ht="32.25" customHeight="1" outlineLevel="1" x14ac:dyDescent="0.2">
      <c r="A69" s="32" t="s">
        <v>268</v>
      </c>
      <c r="B69" s="48">
        <v>43434</v>
      </c>
      <c r="C69" s="48">
        <v>43830</v>
      </c>
      <c r="D69" s="49">
        <v>20</v>
      </c>
      <c r="E69" s="62"/>
      <c r="F69" s="199">
        <v>443095.9</v>
      </c>
      <c r="G69" s="55">
        <v>5538.88</v>
      </c>
      <c r="H69" s="30">
        <v>448634.78</v>
      </c>
      <c r="I69" s="92">
        <f t="shared" si="0"/>
        <v>448634.78</v>
      </c>
      <c r="J69" s="200"/>
      <c r="K69" s="200"/>
    </row>
    <row r="70" spans="1:11" ht="32.25" customHeight="1" outlineLevel="1" x14ac:dyDescent="0.2">
      <c r="A70" s="32" t="s">
        <v>269</v>
      </c>
      <c r="B70" s="48">
        <v>43434</v>
      </c>
      <c r="C70" s="48">
        <v>43830</v>
      </c>
      <c r="D70" s="49">
        <v>20</v>
      </c>
      <c r="E70" s="62"/>
      <c r="F70" s="199">
        <v>443095.9</v>
      </c>
      <c r="G70" s="55">
        <v>5538.88</v>
      </c>
      <c r="H70" s="30">
        <v>448634.78</v>
      </c>
      <c r="I70" s="92">
        <f t="shared" si="0"/>
        <v>448634.78</v>
      </c>
      <c r="J70" s="200"/>
      <c r="K70" s="200"/>
    </row>
    <row r="71" spans="1:11" ht="32.25" customHeight="1" outlineLevel="1" x14ac:dyDescent="0.2">
      <c r="A71" s="32" t="s">
        <v>270</v>
      </c>
      <c r="B71" s="48">
        <v>43434</v>
      </c>
      <c r="C71" s="48">
        <v>43830</v>
      </c>
      <c r="D71" s="49">
        <v>20</v>
      </c>
      <c r="E71" s="62"/>
      <c r="F71" s="199">
        <v>443095.9</v>
      </c>
      <c r="G71" s="55">
        <v>5538.88</v>
      </c>
      <c r="H71" s="30">
        <v>448634.78</v>
      </c>
      <c r="I71" s="92">
        <f t="shared" si="0"/>
        <v>448634.78</v>
      </c>
      <c r="J71" s="200"/>
      <c r="K71" s="200"/>
    </row>
    <row r="72" spans="1:11" ht="32.25" customHeight="1" outlineLevel="1" x14ac:dyDescent="0.2">
      <c r="A72" s="32" t="s">
        <v>271</v>
      </c>
      <c r="B72" s="48">
        <v>43434</v>
      </c>
      <c r="C72" s="48">
        <v>43830</v>
      </c>
      <c r="D72" s="49">
        <v>20</v>
      </c>
      <c r="E72" s="62"/>
      <c r="F72" s="199">
        <v>443095.9</v>
      </c>
      <c r="G72" s="55">
        <v>5538.89</v>
      </c>
      <c r="H72" s="30">
        <v>448634.79</v>
      </c>
      <c r="I72" s="92">
        <f t="shared" si="0"/>
        <v>448634.79</v>
      </c>
      <c r="J72" s="200"/>
      <c r="K72" s="200"/>
    </row>
    <row r="73" spans="1:11" ht="32.25" customHeight="1" outlineLevel="1" x14ac:dyDescent="0.2">
      <c r="A73" s="32" t="s">
        <v>315</v>
      </c>
      <c r="B73" s="48">
        <v>43404</v>
      </c>
      <c r="C73" s="48">
        <v>44196</v>
      </c>
      <c r="D73" s="49">
        <v>10</v>
      </c>
      <c r="E73" s="62"/>
      <c r="F73" s="55">
        <v>4621871.34</v>
      </c>
      <c r="G73" s="55">
        <v>66796.73</v>
      </c>
      <c r="H73" s="30">
        <v>4688668.07</v>
      </c>
      <c r="I73" s="92">
        <f t="shared" si="0"/>
        <v>4688668.07</v>
      </c>
      <c r="J73" s="200"/>
      <c r="K73" s="200"/>
    </row>
    <row r="74" spans="1:11" ht="46.5" customHeight="1" outlineLevel="1" x14ac:dyDescent="0.2">
      <c r="A74" s="32" t="s">
        <v>254</v>
      </c>
      <c r="B74" s="48">
        <v>43434</v>
      </c>
      <c r="C74" s="48">
        <v>44196</v>
      </c>
      <c r="D74" s="49">
        <v>10</v>
      </c>
      <c r="E74" s="62"/>
      <c r="F74" s="55">
        <v>1484314.06</v>
      </c>
      <c r="G74" s="199">
        <v>17420.2</v>
      </c>
      <c r="H74" s="30">
        <v>1501734.26</v>
      </c>
      <c r="I74" s="92">
        <f t="shared" si="0"/>
        <v>1501734.26</v>
      </c>
      <c r="J74" s="200"/>
      <c r="K74" s="200"/>
    </row>
    <row r="75" spans="1:11" ht="32.25" customHeight="1" outlineLevel="1" x14ac:dyDescent="0.2">
      <c r="A75" s="32" t="s">
        <v>504</v>
      </c>
      <c r="B75" s="48">
        <v>43039</v>
      </c>
      <c r="C75" s="48">
        <v>43830</v>
      </c>
      <c r="D75" s="49">
        <v>80</v>
      </c>
      <c r="F75" s="202">
        <f>1335706.66+284664.56+340979.02</f>
        <v>1961350.24</v>
      </c>
      <c r="G75" s="202">
        <f>28929.91+38999.77+59.08</f>
        <v>67988.759999999995</v>
      </c>
      <c r="H75" s="30">
        <v>2029339</v>
      </c>
      <c r="I75" s="92">
        <f t="shared" ref="I75:I138" si="1">H75</f>
        <v>2029339</v>
      </c>
      <c r="J75" s="200"/>
      <c r="K75" s="200"/>
    </row>
    <row r="76" spans="1:11" ht="49.5" customHeight="1" outlineLevel="1" x14ac:dyDescent="0.2">
      <c r="A76" s="32" t="s">
        <v>500</v>
      </c>
      <c r="B76" s="48">
        <v>43039</v>
      </c>
      <c r="C76" s="48">
        <v>43830</v>
      </c>
      <c r="D76" s="49">
        <v>80</v>
      </c>
      <c r="E76" s="62"/>
      <c r="F76" s="55">
        <v>1943952.76</v>
      </c>
      <c r="G76" s="55">
        <v>368285.85</v>
      </c>
      <c r="H76" s="30">
        <v>2312238.61</v>
      </c>
      <c r="I76" s="92">
        <f t="shared" si="1"/>
        <v>2312238.61</v>
      </c>
      <c r="J76" s="200"/>
      <c r="K76" s="200"/>
    </row>
    <row r="77" spans="1:11" ht="32.25" customHeight="1" outlineLevel="1" x14ac:dyDescent="0.2">
      <c r="A77" s="32" t="s">
        <v>51</v>
      </c>
      <c r="B77" s="48">
        <v>43039</v>
      </c>
      <c r="C77" s="48">
        <v>43830</v>
      </c>
      <c r="D77" s="49">
        <v>60</v>
      </c>
      <c r="E77" s="62"/>
      <c r="F77" s="55">
        <v>4651950.6399999997</v>
      </c>
      <c r="G77" s="55">
        <v>205098.66</v>
      </c>
      <c r="H77" s="30">
        <v>4857049.3</v>
      </c>
      <c r="I77" s="92">
        <f t="shared" si="1"/>
        <v>4857049.3</v>
      </c>
      <c r="J77" s="200"/>
      <c r="K77" s="200"/>
    </row>
    <row r="78" spans="1:11" ht="32.25" customHeight="1" outlineLevel="1" x14ac:dyDescent="0.2">
      <c r="A78" s="32" t="s">
        <v>542</v>
      </c>
      <c r="B78" s="48">
        <v>43312</v>
      </c>
      <c r="C78" s="48">
        <v>43830</v>
      </c>
      <c r="D78" s="49">
        <v>20</v>
      </c>
      <c r="E78" s="62"/>
      <c r="F78" s="55">
        <v>622295.93000000005</v>
      </c>
      <c r="G78" s="55">
        <v>9178.8700000000008</v>
      </c>
      <c r="H78" s="30">
        <v>631474.80000000005</v>
      </c>
      <c r="I78" s="92">
        <f t="shared" si="1"/>
        <v>631474.80000000005</v>
      </c>
      <c r="J78" s="200"/>
      <c r="K78" s="200"/>
    </row>
    <row r="79" spans="1:11" ht="32.25" customHeight="1" outlineLevel="1" x14ac:dyDescent="0.2">
      <c r="A79" s="32" t="s">
        <v>272</v>
      </c>
      <c r="B79" s="48">
        <v>43434</v>
      </c>
      <c r="C79" s="48">
        <v>43830</v>
      </c>
      <c r="D79" s="49">
        <v>20</v>
      </c>
      <c r="E79" s="62"/>
      <c r="F79" s="199">
        <v>443095.9</v>
      </c>
      <c r="G79" s="55">
        <v>5538.88</v>
      </c>
      <c r="H79" s="30">
        <v>448634.78</v>
      </c>
      <c r="I79" s="92">
        <f t="shared" si="1"/>
        <v>448634.78</v>
      </c>
      <c r="J79" s="200"/>
      <c r="K79" s="200"/>
    </row>
    <row r="80" spans="1:11" ht="32.25" customHeight="1" outlineLevel="1" x14ac:dyDescent="0.2">
      <c r="A80" s="32" t="s">
        <v>273</v>
      </c>
      <c r="B80" s="48">
        <v>43434</v>
      </c>
      <c r="C80" s="48">
        <v>43830</v>
      </c>
      <c r="D80" s="49">
        <v>20</v>
      </c>
      <c r="E80" s="62"/>
      <c r="F80" s="199">
        <v>443095.9</v>
      </c>
      <c r="G80" s="55">
        <v>5538.88</v>
      </c>
      <c r="H80" s="30">
        <v>448634.78</v>
      </c>
      <c r="I80" s="92">
        <f t="shared" si="1"/>
        <v>448634.78</v>
      </c>
      <c r="J80" s="200"/>
      <c r="K80" s="200"/>
    </row>
    <row r="81" spans="1:11" ht="32.25" customHeight="1" outlineLevel="1" x14ac:dyDescent="0.2">
      <c r="A81" s="32" t="s">
        <v>274</v>
      </c>
      <c r="B81" s="48">
        <v>43434</v>
      </c>
      <c r="C81" s="48">
        <v>43830</v>
      </c>
      <c r="D81" s="49">
        <v>20</v>
      </c>
      <c r="E81" s="62"/>
      <c r="F81" s="199">
        <v>443095.9</v>
      </c>
      <c r="G81" s="55">
        <v>5538.88</v>
      </c>
      <c r="H81" s="30">
        <v>448634.78</v>
      </c>
      <c r="I81" s="92">
        <f t="shared" si="1"/>
        <v>448634.78</v>
      </c>
      <c r="J81" s="200"/>
      <c r="K81" s="200"/>
    </row>
    <row r="82" spans="1:11" ht="32.25" customHeight="1" outlineLevel="1" x14ac:dyDescent="0.2">
      <c r="A82" s="32" t="s">
        <v>275</v>
      </c>
      <c r="B82" s="48">
        <v>43434</v>
      </c>
      <c r="C82" s="48">
        <v>43830</v>
      </c>
      <c r="D82" s="49">
        <v>20</v>
      </c>
      <c r="E82" s="62"/>
      <c r="F82" s="199">
        <v>443095.9</v>
      </c>
      <c r="G82" s="55">
        <v>5538.88</v>
      </c>
      <c r="H82" s="30">
        <v>448634.78</v>
      </c>
      <c r="I82" s="92">
        <f t="shared" si="1"/>
        <v>448634.78</v>
      </c>
      <c r="J82" s="200"/>
      <c r="K82" s="200"/>
    </row>
    <row r="83" spans="1:11" ht="32.25" customHeight="1" outlineLevel="1" x14ac:dyDescent="0.2">
      <c r="A83" s="32" t="s">
        <v>276</v>
      </c>
      <c r="B83" s="48">
        <v>43434</v>
      </c>
      <c r="C83" s="48">
        <v>43830</v>
      </c>
      <c r="D83" s="49">
        <v>20</v>
      </c>
      <c r="E83" s="62"/>
      <c r="F83" s="199">
        <v>443095.9</v>
      </c>
      <c r="G83" s="55">
        <v>5538.88</v>
      </c>
      <c r="H83" s="30">
        <v>448634.78</v>
      </c>
      <c r="I83" s="92">
        <f t="shared" si="1"/>
        <v>448634.78</v>
      </c>
      <c r="J83" s="200"/>
      <c r="K83" s="200"/>
    </row>
    <row r="84" spans="1:11" ht="32.25" customHeight="1" outlineLevel="1" x14ac:dyDescent="0.2">
      <c r="A84" s="32" t="s">
        <v>277</v>
      </c>
      <c r="B84" s="48">
        <v>43434</v>
      </c>
      <c r="C84" s="48">
        <v>43830</v>
      </c>
      <c r="D84" s="49">
        <v>20</v>
      </c>
      <c r="E84" s="62"/>
      <c r="F84" s="199">
        <v>443095.9</v>
      </c>
      <c r="G84" s="55">
        <v>5538.88</v>
      </c>
      <c r="H84" s="30">
        <v>448634.78</v>
      </c>
      <c r="I84" s="92">
        <f t="shared" si="1"/>
        <v>448634.78</v>
      </c>
      <c r="J84" s="200"/>
      <c r="K84" s="200"/>
    </row>
    <row r="85" spans="1:11" ht="32.25" customHeight="1" outlineLevel="1" x14ac:dyDescent="0.2">
      <c r="A85" s="32" t="s">
        <v>278</v>
      </c>
      <c r="B85" s="48">
        <v>43434</v>
      </c>
      <c r="C85" s="48">
        <v>43830</v>
      </c>
      <c r="D85" s="49">
        <v>20</v>
      </c>
      <c r="E85" s="62"/>
      <c r="F85" s="199">
        <v>443095.9</v>
      </c>
      <c r="G85" s="55">
        <v>5538.88</v>
      </c>
      <c r="H85" s="30">
        <v>448634.78</v>
      </c>
      <c r="I85" s="92">
        <f t="shared" si="1"/>
        <v>448634.78</v>
      </c>
      <c r="J85" s="200"/>
      <c r="K85" s="200"/>
    </row>
    <row r="86" spans="1:11" ht="32.25" customHeight="1" outlineLevel="1" x14ac:dyDescent="0.2">
      <c r="A86" s="32" t="s">
        <v>279</v>
      </c>
      <c r="B86" s="48">
        <v>43434</v>
      </c>
      <c r="C86" s="48">
        <v>43830</v>
      </c>
      <c r="D86" s="49">
        <v>20</v>
      </c>
      <c r="E86" s="62"/>
      <c r="F86" s="199">
        <v>443095.9</v>
      </c>
      <c r="G86" s="55">
        <v>5538.88</v>
      </c>
      <c r="H86" s="30">
        <v>448634.78</v>
      </c>
      <c r="I86" s="92">
        <f t="shared" si="1"/>
        <v>448634.78</v>
      </c>
      <c r="J86" s="200"/>
      <c r="K86" s="200"/>
    </row>
    <row r="87" spans="1:11" ht="32.25" customHeight="1" outlineLevel="1" x14ac:dyDescent="0.2">
      <c r="A87" s="32" t="s">
        <v>280</v>
      </c>
      <c r="B87" s="48">
        <v>43434</v>
      </c>
      <c r="C87" s="48">
        <v>43830</v>
      </c>
      <c r="D87" s="49">
        <v>20</v>
      </c>
      <c r="E87" s="62"/>
      <c r="F87" s="199">
        <v>443095.9</v>
      </c>
      <c r="G87" s="55">
        <v>5538.88</v>
      </c>
      <c r="H87" s="30">
        <v>448634.78</v>
      </c>
      <c r="I87" s="92">
        <f t="shared" si="1"/>
        <v>448634.78</v>
      </c>
      <c r="J87" s="200"/>
      <c r="K87" s="200"/>
    </row>
    <row r="88" spans="1:11" ht="32.25" customHeight="1" outlineLevel="1" x14ac:dyDescent="0.2">
      <c r="A88" s="32" t="s">
        <v>281</v>
      </c>
      <c r="B88" s="48">
        <v>43434</v>
      </c>
      <c r="C88" s="48">
        <v>43830</v>
      </c>
      <c r="D88" s="49">
        <v>20</v>
      </c>
      <c r="E88" s="62"/>
      <c r="F88" s="199">
        <v>443095.9</v>
      </c>
      <c r="G88" s="55">
        <v>5538.88</v>
      </c>
      <c r="H88" s="30">
        <v>448634.78</v>
      </c>
      <c r="I88" s="92">
        <f t="shared" si="1"/>
        <v>448634.78</v>
      </c>
      <c r="J88" s="200"/>
      <c r="K88" s="200"/>
    </row>
    <row r="89" spans="1:11" ht="32.25" customHeight="1" outlineLevel="1" x14ac:dyDescent="0.2">
      <c r="A89" s="32" t="s">
        <v>282</v>
      </c>
      <c r="B89" s="48">
        <v>43434</v>
      </c>
      <c r="C89" s="48">
        <v>43830</v>
      </c>
      <c r="D89" s="49">
        <v>20</v>
      </c>
      <c r="E89" s="62"/>
      <c r="F89" s="199">
        <v>443095.9</v>
      </c>
      <c r="G89" s="55">
        <v>5538.88</v>
      </c>
      <c r="H89" s="30">
        <v>448634.78</v>
      </c>
      <c r="I89" s="92">
        <f t="shared" si="1"/>
        <v>448634.78</v>
      </c>
      <c r="J89" s="200"/>
      <c r="K89" s="200"/>
    </row>
    <row r="90" spans="1:11" ht="32.25" customHeight="1" outlineLevel="1" x14ac:dyDescent="0.2">
      <c r="A90" s="32" t="s">
        <v>283</v>
      </c>
      <c r="B90" s="48">
        <v>43434</v>
      </c>
      <c r="C90" s="48">
        <v>43830</v>
      </c>
      <c r="D90" s="49">
        <v>20</v>
      </c>
      <c r="E90" s="62"/>
      <c r="F90" s="199">
        <v>443095.9</v>
      </c>
      <c r="G90" s="55">
        <v>5538.88</v>
      </c>
      <c r="H90" s="30">
        <v>448634.78</v>
      </c>
      <c r="I90" s="92">
        <f t="shared" si="1"/>
        <v>448634.78</v>
      </c>
      <c r="J90" s="200"/>
      <c r="K90" s="200"/>
    </row>
    <row r="91" spans="1:11" ht="32.25" customHeight="1" outlineLevel="1" x14ac:dyDescent="0.2">
      <c r="A91" s="32" t="s">
        <v>284</v>
      </c>
      <c r="B91" s="48">
        <v>43434</v>
      </c>
      <c r="C91" s="48">
        <v>43830</v>
      </c>
      <c r="D91" s="49">
        <v>20</v>
      </c>
      <c r="E91" s="62"/>
      <c r="F91" s="199">
        <v>443095.9</v>
      </c>
      <c r="G91" s="55">
        <v>5538.88</v>
      </c>
      <c r="H91" s="30">
        <v>448634.78</v>
      </c>
      <c r="I91" s="92">
        <f t="shared" si="1"/>
        <v>448634.78</v>
      </c>
      <c r="J91" s="200"/>
      <c r="K91" s="200"/>
    </row>
    <row r="92" spans="1:11" ht="32.25" customHeight="1" outlineLevel="1" x14ac:dyDescent="0.2">
      <c r="A92" s="32" t="s">
        <v>285</v>
      </c>
      <c r="B92" s="48">
        <v>43434</v>
      </c>
      <c r="C92" s="48">
        <v>43830</v>
      </c>
      <c r="D92" s="49">
        <v>20</v>
      </c>
      <c r="E92" s="62"/>
      <c r="F92" s="199">
        <v>443095.9</v>
      </c>
      <c r="G92" s="55">
        <v>5538.89</v>
      </c>
      <c r="H92" s="30">
        <v>448634.79</v>
      </c>
      <c r="I92" s="92">
        <f t="shared" si="1"/>
        <v>448634.79</v>
      </c>
      <c r="J92" s="200"/>
      <c r="K92" s="200"/>
    </row>
    <row r="93" spans="1:11" ht="32.25" customHeight="1" outlineLevel="1" x14ac:dyDescent="0.2">
      <c r="A93" s="32" t="s">
        <v>286</v>
      </c>
      <c r="B93" s="48">
        <v>43434</v>
      </c>
      <c r="C93" s="48">
        <v>43830</v>
      </c>
      <c r="D93" s="49">
        <v>20</v>
      </c>
      <c r="E93" s="62"/>
      <c r="F93" s="199">
        <v>443095.9</v>
      </c>
      <c r="G93" s="55">
        <v>5538.88</v>
      </c>
      <c r="H93" s="30">
        <v>448634.78</v>
      </c>
      <c r="I93" s="92">
        <f t="shared" si="1"/>
        <v>448634.78</v>
      </c>
      <c r="J93" s="200"/>
      <c r="K93" s="200"/>
    </row>
    <row r="94" spans="1:11" ht="32.25" customHeight="1" outlineLevel="1" x14ac:dyDescent="0.2">
      <c r="A94" s="32" t="s">
        <v>287</v>
      </c>
      <c r="B94" s="48">
        <v>43434</v>
      </c>
      <c r="C94" s="48">
        <v>43830</v>
      </c>
      <c r="D94" s="49">
        <v>20</v>
      </c>
      <c r="E94" s="62"/>
      <c r="F94" s="199">
        <v>443095.9</v>
      </c>
      <c r="G94" s="55">
        <v>5538.89</v>
      </c>
      <c r="H94" s="30">
        <v>448634.79</v>
      </c>
      <c r="I94" s="92">
        <f t="shared" si="1"/>
        <v>448634.79</v>
      </c>
      <c r="J94" s="200"/>
      <c r="K94" s="200"/>
    </row>
    <row r="95" spans="1:11" ht="32.25" customHeight="1" outlineLevel="1" x14ac:dyDescent="0.2">
      <c r="A95" s="32" t="s">
        <v>288</v>
      </c>
      <c r="B95" s="48">
        <v>43434</v>
      </c>
      <c r="C95" s="48">
        <v>43830</v>
      </c>
      <c r="D95" s="49">
        <v>20</v>
      </c>
      <c r="E95" s="62"/>
      <c r="F95" s="199">
        <v>443095.9</v>
      </c>
      <c r="G95" s="55">
        <v>5538.88</v>
      </c>
      <c r="H95" s="30">
        <v>448634.78</v>
      </c>
      <c r="I95" s="92">
        <f t="shared" si="1"/>
        <v>448634.78</v>
      </c>
      <c r="J95" s="200"/>
      <c r="K95" s="200"/>
    </row>
    <row r="96" spans="1:11" ht="32.25" customHeight="1" outlineLevel="1" x14ac:dyDescent="0.2">
      <c r="A96" s="32" t="s">
        <v>289</v>
      </c>
      <c r="B96" s="48">
        <v>43434</v>
      </c>
      <c r="C96" s="48">
        <v>43830</v>
      </c>
      <c r="D96" s="49">
        <v>20</v>
      </c>
      <c r="E96" s="62"/>
      <c r="F96" s="199">
        <v>443095.9</v>
      </c>
      <c r="G96" s="55">
        <v>5538.88</v>
      </c>
      <c r="H96" s="30">
        <v>448634.78</v>
      </c>
      <c r="I96" s="92">
        <f t="shared" si="1"/>
        <v>448634.78</v>
      </c>
      <c r="J96" s="200"/>
      <c r="K96" s="200"/>
    </row>
    <row r="97" spans="1:11" ht="32.25" customHeight="1" outlineLevel="1" x14ac:dyDescent="0.2">
      <c r="A97" s="32" t="s">
        <v>290</v>
      </c>
      <c r="B97" s="48">
        <v>43434</v>
      </c>
      <c r="C97" s="48">
        <v>43830</v>
      </c>
      <c r="D97" s="49">
        <v>20</v>
      </c>
      <c r="E97" s="62"/>
      <c r="F97" s="199">
        <v>443095.9</v>
      </c>
      <c r="G97" s="55">
        <v>5538.88</v>
      </c>
      <c r="H97" s="30">
        <v>448634.78</v>
      </c>
      <c r="I97" s="92">
        <f t="shared" si="1"/>
        <v>448634.78</v>
      </c>
      <c r="J97" s="200"/>
      <c r="K97" s="200"/>
    </row>
    <row r="98" spans="1:11" ht="32.25" customHeight="1" outlineLevel="1" x14ac:dyDescent="0.2">
      <c r="A98" s="32" t="s">
        <v>291</v>
      </c>
      <c r="B98" s="48">
        <v>43434</v>
      </c>
      <c r="C98" s="48">
        <v>43830</v>
      </c>
      <c r="D98" s="49">
        <v>20</v>
      </c>
      <c r="E98" s="62"/>
      <c r="F98" s="199">
        <v>443095.9</v>
      </c>
      <c r="G98" s="55">
        <v>5538.88</v>
      </c>
      <c r="H98" s="30">
        <v>448634.78</v>
      </c>
      <c r="I98" s="92">
        <f t="shared" si="1"/>
        <v>448634.78</v>
      </c>
      <c r="J98" s="200"/>
      <c r="K98" s="200"/>
    </row>
    <row r="99" spans="1:11" ht="32.25" customHeight="1" outlineLevel="1" x14ac:dyDescent="0.2">
      <c r="A99" s="32" t="s">
        <v>292</v>
      </c>
      <c r="B99" s="48">
        <v>43434</v>
      </c>
      <c r="C99" s="48">
        <v>43830</v>
      </c>
      <c r="D99" s="49">
        <v>20</v>
      </c>
      <c r="E99" s="62"/>
      <c r="F99" s="199">
        <v>443095.9</v>
      </c>
      <c r="G99" s="55">
        <v>5538.89</v>
      </c>
      <c r="H99" s="30">
        <v>448634.79</v>
      </c>
      <c r="I99" s="92">
        <f t="shared" si="1"/>
        <v>448634.79</v>
      </c>
      <c r="J99" s="200"/>
      <c r="K99" s="200"/>
    </row>
    <row r="100" spans="1:11" ht="32.25" customHeight="1" outlineLevel="1" x14ac:dyDescent="0.2">
      <c r="A100" s="32" t="s">
        <v>293</v>
      </c>
      <c r="B100" s="48">
        <v>43434</v>
      </c>
      <c r="C100" s="48">
        <v>43830</v>
      </c>
      <c r="D100" s="49">
        <v>20</v>
      </c>
      <c r="E100" s="62"/>
      <c r="F100" s="199">
        <v>443095.9</v>
      </c>
      <c r="G100" s="55">
        <v>5538.88</v>
      </c>
      <c r="H100" s="30">
        <v>448634.78</v>
      </c>
      <c r="I100" s="92">
        <f t="shared" si="1"/>
        <v>448634.78</v>
      </c>
      <c r="J100" s="200"/>
      <c r="K100" s="200"/>
    </row>
    <row r="101" spans="1:11" ht="32.25" customHeight="1" outlineLevel="1" x14ac:dyDescent="0.2">
      <c r="A101" s="32" t="s">
        <v>294</v>
      </c>
      <c r="B101" s="48">
        <v>43434</v>
      </c>
      <c r="C101" s="48">
        <v>43830</v>
      </c>
      <c r="D101" s="49">
        <v>20</v>
      </c>
      <c r="E101" s="62"/>
      <c r="F101" s="199">
        <v>443095.9</v>
      </c>
      <c r="G101" s="55">
        <v>5538.88</v>
      </c>
      <c r="H101" s="30">
        <v>448634.78</v>
      </c>
      <c r="I101" s="92">
        <f t="shared" si="1"/>
        <v>448634.78</v>
      </c>
      <c r="J101" s="200"/>
      <c r="K101" s="200"/>
    </row>
    <row r="102" spans="1:11" ht="32.25" customHeight="1" outlineLevel="1" x14ac:dyDescent="0.2">
      <c r="A102" s="32" t="s">
        <v>295</v>
      </c>
      <c r="B102" s="48">
        <v>43434</v>
      </c>
      <c r="C102" s="48">
        <v>43830</v>
      </c>
      <c r="D102" s="49">
        <v>20</v>
      </c>
      <c r="E102" s="62"/>
      <c r="F102" s="199">
        <v>443095.9</v>
      </c>
      <c r="G102" s="55">
        <v>5538.88</v>
      </c>
      <c r="H102" s="30">
        <v>448634.78</v>
      </c>
      <c r="I102" s="92">
        <f t="shared" si="1"/>
        <v>448634.78</v>
      </c>
      <c r="J102" s="200"/>
      <c r="K102" s="200"/>
    </row>
    <row r="103" spans="1:11" ht="32.25" customHeight="1" outlineLevel="1" x14ac:dyDescent="0.2">
      <c r="A103" s="32" t="s">
        <v>296</v>
      </c>
      <c r="B103" s="48">
        <v>43434</v>
      </c>
      <c r="C103" s="48">
        <v>43830</v>
      </c>
      <c r="D103" s="49">
        <v>20</v>
      </c>
      <c r="E103" s="62"/>
      <c r="F103" s="199">
        <v>443095.9</v>
      </c>
      <c r="G103" s="55">
        <v>5538.89</v>
      </c>
      <c r="H103" s="30">
        <v>448634.79</v>
      </c>
      <c r="I103" s="92">
        <f t="shared" si="1"/>
        <v>448634.79</v>
      </c>
      <c r="J103" s="200"/>
      <c r="K103" s="200"/>
    </row>
    <row r="104" spans="1:11" ht="32.25" customHeight="1" outlineLevel="1" x14ac:dyDescent="0.2">
      <c r="A104" s="32" t="s">
        <v>297</v>
      </c>
      <c r="B104" s="48">
        <v>43434</v>
      </c>
      <c r="C104" s="48">
        <v>43830</v>
      </c>
      <c r="D104" s="49">
        <v>20</v>
      </c>
      <c r="E104" s="62"/>
      <c r="F104" s="199">
        <v>443095.9</v>
      </c>
      <c r="G104" s="55">
        <v>5538.88</v>
      </c>
      <c r="H104" s="30">
        <v>448634.78</v>
      </c>
      <c r="I104" s="92">
        <f t="shared" si="1"/>
        <v>448634.78</v>
      </c>
      <c r="J104" s="200"/>
      <c r="K104" s="200"/>
    </row>
    <row r="105" spans="1:11" ht="32.25" customHeight="1" outlineLevel="1" x14ac:dyDescent="0.2">
      <c r="A105" s="32" t="s">
        <v>298</v>
      </c>
      <c r="B105" s="48">
        <v>43434</v>
      </c>
      <c r="C105" s="48">
        <v>43830</v>
      </c>
      <c r="D105" s="49">
        <v>20</v>
      </c>
      <c r="E105" s="62"/>
      <c r="F105" s="199">
        <v>443095.9</v>
      </c>
      <c r="G105" s="55">
        <v>5538.88</v>
      </c>
      <c r="H105" s="30">
        <v>448634.78</v>
      </c>
      <c r="I105" s="92">
        <f t="shared" si="1"/>
        <v>448634.78</v>
      </c>
      <c r="J105" s="200"/>
      <c r="K105" s="200"/>
    </row>
    <row r="106" spans="1:11" ht="32.25" customHeight="1" outlineLevel="1" x14ac:dyDescent="0.2">
      <c r="A106" s="32" t="s">
        <v>536</v>
      </c>
      <c r="B106" s="48">
        <v>43434</v>
      </c>
      <c r="C106" s="48">
        <v>43830</v>
      </c>
      <c r="D106" s="49">
        <v>20</v>
      </c>
      <c r="E106" s="62"/>
      <c r="F106" s="199">
        <v>443095.9</v>
      </c>
      <c r="G106" s="55">
        <v>5538.88</v>
      </c>
      <c r="H106" s="30">
        <v>448634.78</v>
      </c>
      <c r="I106" s="92">
        <f t="shared" si="1"/>
        <v>448634.78</v>
      </c>
      <c r="J106" s="200"/>
      <c r="K106" s="200"/>
    </row>
    <row r="107" spans="1:11" ht="32.25" customHeight="1" outlineLevel="1" x14ac:dyDescent="0.2">
      <c r="A107" s="32" t="s">
        <v>299</v>
      </c>
      <c r="B107" s="48">
        <v>43434</v>
      </c>
      <c r="C107" s="48">
        <v>43830</v>
      </c>
      <c r="D107" s="49">
        <v>20</v>
      </c>
      <c r="E107" s="62"/>
      <c r="F107" s="199">
        <v>443095.9</v>
      </c>
      <c r="G107" s="55">
        <v>5538.88</v>
      </c>
      <c r="H107" s="30">
        <v>448634.78</v>
      </c>
      <c r="I107" s="92">
        <f t="shared" si="1"/>
        <v>448634.78</v>
      </c>
      <c r="J107" s="200"/>
      <c r="K107" s="200"/>
    </row>
    <row r="108" spans="1:11" ht="32.25" customHeight="1" outlineLevel="1" x14ac:dyDescent="0.2">
      <c r="A108" s="32" t="s">
        <v>300</v>
      </c>
      <c r="B108" s="48">
        <v>43434</v>
      </c>
      <c r="C108" s="48">
        <v>43830</v>
      </c>
      <c r="D108" s="49">
        <v>20</v>
      </c>
      <c r="E108" s="62"/>
      <c r="F108" s="199">
        <v>443095.9</v>
      </c>
      <c r="G108" s="55">
        <v>5538.88</v>
      </c>
      <c r="H108" s="30">
        <v>448634.78</v>
      </c>
      <c r="I108" s="92">
        <f t="shared" si="1"/>
        <v>448634.78</v>
      </c>
      <c r="J108" s="200"/>
      <c r="K108" s="200"/>
    </row>
    <row r="109" spans="1:11" ht="32.25" customHeight="1" outlineLevel="1" x14ac:dyDescent="0.2">
      <c r="A109" s="32" t="s">
        <v>301</v>
      </c>
      <c r="B109" s="48">
        <v>43434</v>
      </c>
      <c r="C109" s="48">
        <v>43830</v>
      </c>
      <c r="D109" s="49">
        <v>20</v>
      </c>
      <c r="E109" s="62"/>
      <c r="F109" s="199">
        <v>443095.9</v>
      </c>
      <c r="G109" s="55">
        <v>5538.88</v>
      </c>
      <c r="H109" s="30">
        <v>448634.78</v>
      </c>
      <c r="I109" s="92">
        <f t="shared" si="1"/>
        <v>448634.78</v>
      </c>
      <c r="J109" s="200"/>
      <c r="K109" s="200"/>
    </row>
    <row r="110" spans="1:11" ht="32.25" customHeight="1" outlineLevel="1" x14ac:dyDescent="0.2">
      <c r="A110" s="32" t="s">
        <v>302</v>
      </c>
      <c r="B110" s="48">
        <v>43434</v>
      </c>
      <c r="C110" s="48">
        <v>43830</v>
      </c>
      <c r="D110" s="49">
        <v>20</v>
      </c>
      <c r="E110" s="62"/>
      <c r="F110" s="199">
        <v>443095.9</v>
      </c>
      <c r="G110" s="55">
        <v>5538.88</v>
      </c>
      <c r="H110" s="30">
        <v>448634.78</v>
      </c>
      <c r="I110" s="92">
        <f t="shared" si="1"/>
        <v>448634.78</v>
      </c>
      <c r="J110" s="200"/>
      <c r="K110" s="200"/>
    </row>
    <row r="111" spans="1:11" ht="32.25" customHeight="1" outlineLevel="1" x14ac:dyDescent="0.2">
      <c r="A111" s="32" t="s">
        <v>303</v>
      </c>
      <c r="B111" s="48">
        <v>43434</v>
      </c>
      <c r="C111" s="48">
        <v>43830</v>
      </c>
      <c r="D111" s="49">
        <v>20</v>
      </c>
      <c r="E111" s="62"/>
      <c r="F111" s="199">
        <v>443095.9</v>
      </c>
      <c r="G111" s="55">
        <v>5538.88</v>
      </c>
      <c r="H111" s="30">
        <v>448634.78</v>
      </c>
      <c r="I111" s="92">
        <f t="shared" si="1"/>
        <v>448634.78</v>
      </c>
      <c r="J111" s="200"/>
      <c r="K111" s="200"/>
    </row>
    <row r="112" spans="1:11" ht="32.25" customHeight="1" outlineLevel="1" x14ac:dyDescent="0.2">
      <c r="A112" s="32" t="s">
        <v>304</v>
      </c>
      <c r="B112" s="48">
        <v>43434</v>
      </c>
      <c r="C112" s="48">
        <v>43830</v>
      </c>
      <c r="D112" s="49">
        <v>20</v>
      </c>
      <c r="E112" s="62"/>
      <c r="F112" s="199">
        <v>443095.9</v>
      </c>
      <c r="G112" s="55">
        <v>5538.88</v>
      </c>
      <c r="H112" s="30">
        <v>448634.78</v>
      </c>
      <c r="I112" s="92">
        <f t="shared" si="1"/>
        <v>448634.78</v>
      </c>
      <c r="J112" s="200"/>
      <c r="K112" s="200"/>
    </row>
    <row r="113" spans="1:11" ht="32.25" customHeight="1" outlineLevel="1" x14ac:dyDescent="0.2">
      <c r="A113" s="32" t="s">
        <v>332</v>
      </c>
      <c r="B113" s="48">
        <v>43434</v>
      </c>
      <c r="C113" s="48">
        <v>43830</v>
      </c>
      <c r="D113" s="49">
        <v>20</v>
      </c>
      <c r="E113" s="62"/>
      <c r="F113" s="199">
        <v>443095.9</v>
      </c>
      <c r="G113" s="55">
        <v>5538.88</v>
      </c>
      <c r="H113" s="30">
        <v>448634.78</v>
      </c>
      <c r="I113" s="92">
        <f t="shared" si="1"/>
        <v>448634.78</v>
      </c>
      <c r="J113" s="200"/>
      <c r="K113" s="200"/>
    </row>
    <row r="114" spans="1:11" ht="32.25" customHeight="1" outlineLevel="1" x14ac:dyDescent="0.2">
      <c r="A114" s="32" t="s">
        <v>305</v>
      </c>
      <c r="B114" s="48">
        <v>43434</v>
      </c>
      <c r="C114" s="48">
        <v>43830</v>
      </c>
      <c r="D114" s="49">
        <v>20</v>
      </c>
      <c r="E114" s="62"/>
      <c r="F114" s="199">
        <v>443095.9</v>
      </c>
      <c r="G114" s="55">
        <v>5538.89</v>
      </c>
      <c r="H114" s="30">
        <v>448634.79</v>
      </c>
      <c r="I114" s="92">
        <f t="shared" si="1"/>
        <v>448634.79</v>
      </c>
      <c r="J114" s="200"/>
      <c r="K114" s="200"/>
    </row>
    <row r="115" spans="1:11" ht="32.25" customHeight="1" outlineLevel="1" x14ac:dyDescent="0.2">
      <c r="A115" s="32" t="s">
        <v>306</v>
      </c>
      <c r="B115" s="48">
        <v>43434</v>
      </c>
      <c r="C115" s="48">
        <v>43830</v>
      </c>
      <c r="D115" s="49">
        <v>20</v>
      </c>
      <c r="E115" s="62"/>
      <c r="F115" s="199">
        <v>443095.9</v>
      </c>
      <c r="G115" s="55">
        <v>5538.88</v>
      </c>
      <c r="H115" s="30">
        <v>448634.78</v>
      </c>
      <c r="I115" s="92">
        <f t="shared" si="1"/>
        <v>448634.78</v>
      </c>
      <c r="J115" s="200"/>
      <c r="K115" s="200"/>
    </row>
    <row r="116" spans="1:11" ht="32.25" customHeight="1" outlineLevel="1" x14ac:dyDescent="0.2">
      <c r="A116" s="32" t="s">
        <v>307</v>
      </c>
      <c r="B116" s="48">
        <v>43434</v>
      </c>
      <c r="C116" s="48">
        <v>43830</v>
      </c>
      <c r="D116" s="49">
        <v>20</v>
      </c>
      <c r="E116" s="62"/>
      <c r="F116" s="199">
        <v>443095.9</v>
      </c>
      <c r="G116" s="55">
        <v>5538.89</v>
      </c>
      <c r="H116" s="30">
        <v>448634.79</v>
      </c>
      <c r="I116" s="92">
        <f t="shared" si="1"/>
        <v>448634.79</v>
      </c>
      <c r="J116" s="200"/>
      <c r="K116" s="200"/>
    </row>
    <row r="117" spans="1:11" ht="32.25" customHeight="1" outlineLevel="1" x14ac:dyDescent="0.2">
      <c r="A117" s="32" t="s">
        <v>308</v>
      </c>
      <c r="B117" s="48">
        <v>43434</v>
      </c>
      <c r="C117" s="48">
        <v>43830</v>
      </c>
      <c r="D117" s="49">
        <v>20</v>
      </c>
      <c r="E117" s="62"/>
      <c r="F117" s="199">
        <v>443095.9</v>
      </c>
      <c r="G117" s="55">
        <v>5538.88</v>
      </c>
      <c r="H117" s="30">
        <v>448634.78</v>
      </c>
      <c r="I117" s="92">
        <f t="shared" si="1"/>
        <v>448634.78</v>
      </c>
      <c r="J117" s="200"/>
      <c r="K117" s="200"/>
    </row>
    <row r="118" spans="1:11" ht="32.25" customHeight="1" outlineLevel="1" x14ac:dyDescent="0.2">
      <c r="A118" s="32" t="s">
        <v>333</v>
      </c>
      <c r="B118" s="48">
        <v>43434</v>
      </c>
      <c r="C118" s="48">
        <v>43830</v>
      </c>
      <c r="D118" s="49">
        <v>20</v>
      </c>
      <c r="E118" s="62"/>
      <c r="F118" s="199">
        <v>443095.9</v>
      </c>
      <c r="G118" s="55">
        <v>5538.88</v>
      </c>
      <c r="H118" s="30">
        <v>448634.78</v>
      </c>
      <c r="I118" s="92">
        <f t="shared" si="1"/>
        <v>448634.78</v>
      </c>
      <c r="J118" s="200"/>
      <c r="K118" s="200"/>
    </row>
    <row r="119" spans="1:11" ht="32.25" customHeight="1" outlineLevel="1" x14ac:dyDescent="0.2">
      <c r="A119" s="32" t="s">
        <v>334</v>
      </c>
      <c r="B119" s="48">
        <v>43434</v>
      </c>
      <c r="C119" s="48">
        <v>43830</v>
      </c>
      <c r="D119" s="49">
        <v>20</v>
      </c>
      <c r="E119" s="62"/>
      <c r="F119" s="199">
        <v>443095.9</v>
      </c>
      <c r="G119" s="55">
        <v>5538.88</v>
      </c>
      <c r="H119" s="30">
        <v>448634.78</v>
      </c>
      <c r="I119" s="92">
        <f t="shared" si="1"/>
        <v>448634.78</v>
      </c>
      <c r="J119" s="200"/>
      <c r="K119" s="200"/>
    </row>
    <row r="120" spans="1:11" ht="32.25" customHeight="1" outlineLevel="1" x14ac:dyDescent="0.2">
      <c r="A120" s="32" t="s">
        <v>309</v>
      </c>
      <c r="B120" s="48">
        <v>43434</v>
      </c>
      <c r="C120" s="48">
        <v>43830</v>
      </c>
      <c r="D120" s="49">
        <v>20</v>
      </c>
      <c r="E120" s="62"/>
      <c r="F120" s="199">
        <v>443095.9</v>
      </c>
      <c r="G120" s="55">
        <v>5538.88</v>
      </c>
      <c r="H120" s="30">
        <v>448634.78</v>
      </c>
      <c r="I120" s="92">
        <f t="shared" si="1"/>
        <v>448634.78</v>
      </c>
      <c r="J120" s="200"/>
      <c r="K120" s="200"/>
    </row>
    <row r="121" spans="1:11" ht="32.25" customHeight="1" outlineLevel="1" x14ac:dyDescent="0.2">
      <c r="A121" s="32" t="s">
        <v>310</v>
      </c>
      <c r="B121" s="48">
        <v>43434</v>
      </c>
      <c r="C121" s="48">
        <v>43830</v>
      </c>
      <c r="D121" s="49">
        <v>20</v>
      </c>
      <c r="E121" s="62"/>
      <c r="F121" s="199">
        <v>443095.9</v>
      </c>
      <c r="G121" s="55">
        <v>5538.88</v>
      </c>
      <c r="H121" s="30">
        <v>448634.78</v>
      </c>
      <c r="I121" s="92">
        <f t="shared" si="1"/>
        <v>448634.78</v>
      </c>
      <c r="J121" s="200"/>
      <c r="K121" s="200"/>
    </row>
    <row r="122" spans="1:11" ht="32.25" customHeight="1" outlineLevel="1" x14ac:dyDescent="0.2">
      <c r="A122" s="32" t="s">
        <v>16</v>
      </c>
      <c r="B122" s="48">
        <v>40711</v>
      </c>
      <c r="C122" s="48">
        <v>44196</v>
      </c>
      <c r="D122" s="49">
        <v>20</v>
      </c>
      <c r="E122" s="55"/>
      <c r="F122" s="62"/>
      <c r="G122" s="68">
        <v>3798740</v>
      </c>
      <c r="H122" s="30">
        <v>3798740</v>
      </c>
      <c r="I122" s="92">
        <f t="shared" si="1"/>
        <v>3798740</v>
      </c>
      <c r="J122" s="200"/>
      <c r="K122" s="200"/>
    </row>
    <row r="123" spans="1:11" ht="32.25" customHeight="1" outlineLevel="1" x14ac:dyDescent="0.2">
      <c r="A123" s="32" t="s">
        <v>17</v>
      </c>
      <c r="B123" s="48">
        <v>40711</v>
      </c>
      <c r="C123" s="48">
        <v>44196</v>
      </c>
      <c r="D123" s="49">
        <v>20</v>
      </c>
      <c r="E123" s="62"/>
      <c r="F123" s="62"/>
      <c r="G123" s="55">
        <v>4012132.01</v>
      </c>
      <c r="H123" s="30">
        <v>4012132.01</v>
      </c>
      <c r="I123" s="92">
        <f t="shared" si="1"/>
        <v>4012132.01</v>
      </c>
      <c r="J123" s="200"/>
      <c r="K123" s="200"/>
    </row>
    <row r="124" spans="1:11" ht="32.25" customHeight="1" outlineLevel="1" x14ac:dyDescent="0.2">
      <c r="A124" s="32" t="s">
        <v>539</v>
      </c>
      <c r="B124" s="48">
        <v>43466</v>
      </c>
      <c r="C124" s="48">
        <v>43830</v>
      </c>
      <c r="D124" s="49">
        <v>5</v>
      </c>
      <c r="E124" s="62"/>
      <c r="F124" s="62"/>
      <c r="G124" s="55">
        <v>7325.22</v>
      </c>
      <c r="H124" s="30">
        <v>7325.22</v>
      </c>
      <c r="I124" s="92">
        <f t="shared" si="1"/>
        <v>7325.22</v>
      </c>
      <c r="J124" s="200"/>
      <c r="K124" s="200"/>
    </row>
    <row r="125" spans="1:11" ht="32.25" customHeight="1" outlineLevel="1" x14ac:dyDescent="0.2">
      <c r="A125" s="32" t="s">
        <v>493</v>
      </c>
      <c r="B125" s="48">
        <v>43039</v>
      </c>
      <c r="C125" s="48">
        <v>43830</v>
      </c>
      <c r="D125" s="49">
        <v>20</v>
      </c>
      <c r="E125" s="55">
        <v>171917.47</v>
      </c>
      <c r="F125" s="55">
        <v>2445238.35</v>
      </c>
      <c r="G125" s="55">
        <v>229505.42</v>
      </c>
      <c r="H125" s="30">
        <v>2846661.24</v>
      </c>
      <c r="I125" s="92">
        <f t="shared" si="1"/>
        <v>2846661.24</v>
      </c>
      <c r="J125" s="200"/>
      <c r="K125" s="200"/>
    </row>
    <row r="126" spans="1:11" ht="32.25" customHeight="1" outlineLevel="1" x14ac:dyDescent="0.2">
      <c r="A126" s="32" t="s">
        <v>492</v>
      </c>
      <c r="B126" s="48">
        <v>43039</v>
      </c>
      <c r="C126" s="48">
        <v>43830</v>
      </c>
      <c r="D126" s="49">
        <v>20</v>
      </c>
      <c r="E126" s="62"/>
      <c r="F126" s="55">
        <v>2816360.93</v>
      </c>
      <c r="G126" s="55">
        <v>528847.52</v>
      </c>
      <c r="H126" s="30">
        <v>3345208.45</v>
      </c>
      <c r="I126" s="92">
        <f t="shared" si="1"/>
        <v>3345208.45</v>
      </c>
      <c r="J126" s="200"/>
      <c r="K126" s="200"/>
    </row>
    <row r="127" spans="1:11" ht="32.25" customHeight="1" outlineLevel="1" x14ac:dyDescent="0.2">
      <c r="A127" s="32" t="s">
        <v>547</v>
      </c>
      <c r="B127" s="48">
        <v>41547</v>
      </c>
      <c r="C127" s="48">
        <v>43619</v>
      </c>
      <c r="D127" s="49">
        <v>95</v>
      </c>
      <c r="E127" s="55">
        <v>5646653.1900000004</v>
      </c>
      <c r="F127" s="68">
        <v>20000</v>
      </c>
      <c r="G127" s="55">
        <v>384658.05</v>
      </c>
      <c r="H127" s="30">
        <v>6051311.2400000002</v>
      </c>
      <c r="I127" s="92">
        <f t="shared" si="1"/>
        <v>6051311.2400000002</v>
      </c>
      <c r="J127" s="200"/>
      <c r="K127" s="200"/>
    </row>
    <row r="128" spans="1:11" ht="32.25" customHeight="1" outlineLevel="1" x14ac:dyDescent="0.2">
      <c r="A128" s="32" t="s">
        <v>543</v>
      </c>
      <c r="B128" s="48">
        <v>41268</v>
      </c>
      <c r="C128" s="48">
        <v>43785</v>
      </c>
      <c r="D128" s="49">
        <v>90</v>
      </c>
      <c r="E128" s="199">
        <v>88257306.200000003</v>
      </c>
      <c r="F128" s="62"/>
      <c r="G128" s="55">
        <v>6524847.2199999997</v>
      </c>
      <c r="H128" s="30">
        <v>94782153.420000002</v>
      </c>
      <c r="I128" s="92">
        <f t="shared" si="1"/>
        <v>94782153.420000002</v>
      </c>
      <c r="J128" s="200"/>
      <c r="K128" s="200"/>
    </row>
    <row r="129" spans="1:42" ht="32.25" customHeight="1" outlineLevel="1" x14ac:dyDescent="0.2">
      <c r="A129" s="32" t="s">
        <v>318</v>
      </c>
      <c r="B129" s="48">
        <v>43454</v>
      </c>
      <c r="C129" s="48">
        <v>43830</v>
      </c>
      <c r="D129" s="49">
        <v>20</v>
      </c>
      <c r="E129" s="62"/>
      <c r="F129" s="55">
        <v>322575.44</v>
      </c>
      <c r="G129" s="62"/>
      <c r="H129" s="30">
        <v>322575.44</v>
      </c>
      <c r="I129" s="92">
        <f t="shared" si="1"/>
        <v>322575.44</v>
      </c>
      <c r="J129" s="200"/>
      <c r="K129" s="200"/>
    </row>
    <row r="130" spans="1:42" ht="32.25" customHeight="1" outlineLevel="1" x14ac:dyDescent="0.2">
      <c r="A130" s="32" t="s">
        <v>44</v>
      </c>
      <c r="B130" s="48">
        <v>43039</v>
      </c>
      <c r="C130" s="201">
        <v>44196</v>
      </c>
      <c r="D130" s="169">
        <v>20</v>
      </c>
      <c r="E130" s="62"/>
      <c r="F130" s="55">
        <v>4250475.72</v>
      </c>
      <c r="G130" s="55">
        <v>550522.18000000005</v>
      </c>
      <c r="H130" s="30">
        <v>4800997.9000000004</v>
      </c>
      <c r="I130" s="92">
        <f t="shared" si="1"/>
        <v>4800997.9000000004</v>
      </c>
      <c r="J130" s="200"/>
      <c r="K130" s="200"/>
    </row>
    <row r="131" spans="1:42" ht="32.25" customHeight="1" outlineLevel="1" x14ac:dyDescent="0.2">
      <c r="A131" s="32" t="s">
        <v>322</v>
      </c>
      <c r="B131" s="48">
        <v>43404</v>
      </c>
      <c r="C131" s="48">
        <v>44196</v>
      </c>
      <c r="D131" s="49">
        <v>10</v>
      </c>
      <c r="E131" s="62"/>
      <c r="F131" s="55">
        <v>22392558.350000001</v>
      </c>
      <c r="G131" s="55">
        <v>332422.51</v>
      </c>
      <c r="H131" s="30">
        <v>22724980.859999999</v>
      </c>
      <c r="I131" s="92">
        <f t="shared" si="1"/>
        <v>22724980.859999999</v>
      </c>
      <c r="J131" s="200"/>
      <c r="K131" s="200"/>
    </row>
    <row r="132" spans="1:42" ht="32.25" customHeight="1" outlineLevel="1" x14ac:dyDescent="0.2">
      <c r="A132" s="32" t="s">
        <v>549</v>
      </c>
      <c r="B132" s="48">
        <v>42654</v>
      </c>
      <c r="C132" s="201">
        <v>44196</v>
      </c>
      <c r="D132" s="169">
        <v>20</v>
      </c>
      <c r="E132" s="199"/>
      <c r="F132" s="55">
        <v>11016949.15</v>
      </c>
      <c r="G132" s="55">
        <v>5517558.3499999996</v>
      </c>
      <c r="H132" s="30">
        <v>16534507.5</v>
      </c>
      <c r="I132" s="92">
        <f t="shared" si="1"/>
        <v>16534507.5</v>
      </c>
      <c r="J132" s="200"/>
      <c r="K132" s="200"/>
      <c r="L132" s="8"/>
      <c r="M132" s="8"/>
      <c r="N132" s="8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10"/>
      <c r="AO132" s="10"/>
      <c r="AP132" s="10"/>
    </row>
    <row r="133" spans="1:42" ht="32.25" customHeight="1" outlineLevel="1" x14ac:dyDescent="0.2">
      <c r="A133" s="32" t="s">
        <v>501</v>
      </c>
      <c r="B133" s="48">
        <v>43039</v>
      </c>
      <c r="C133" s="48">
        <v>43647</v>
      </c>
      <c r="D133" s="49">
        <v>50</v>
      </c>
      <c r="E133" s="62"/>
      <c r="F133" s="55">
        <v>1900660.33</v>
      </c>
      <c r="G133" s="55">
        <v>77043.95</v>
      </c>
      <c r="H133" s="30">
        <v>1977704.28</v>
      </c>
      <c r="I133" s="92">
        <f t="shared" si="1"/>
        <v>1977704.28</v>
      </c>
      <c r="J133" s="200"/>
      <c r="K133" s="200"/>
    </row>
    <row r="134" spans="1:42" ht="32.25" customHeight="1" outlineLevel="1" x14ac:dyDescent="0.2">
      <c r="A134" s="32" t="s">
        <v>553</v>
      </c>
      <c r="B134" s="48">
        <v>40903</v>
      </c>
      <c r="C134" s="48">
        <v>43830</v>
      </c>
      <c r="D134" s="49">
        <v>95</v>
      </c>
      <c r="E134" s="199">
        <f>70581444.4-1969491.53</f>
        <v>68611952.870000005</v>
      </c>
      <c r="F134" s="55">
        <v>136277.39000000001</v>
      </c>
      <c r="G134" s="55">
        <f>17435659.53-197260</f>
        <v>17238399.530000001</v>
      </c>
      <c r="H134" s="30">
        <v>85986629.790000007</v>
      </c>
      <c r="I134" s="92">
        <f t="shared" si="1"/>
        <v>85986629.790000007</v>
      </c>
      <c r="J134" s="200"/>
      <c r="K134" s="200"/>
    </row>
    <row r="135" spans="1:42" ht="32.25" customHeight="1" outlineLevel="1" x14ac:dyDescent="0.2">
      <c r="A135" s="32" t="s">
        <v>554</v>
      </c>
      <c r="B135" s="48">
        <v>40908</v>
      </c>
      <c r="C135" s="48">
        <v>44561</v>
      </c>
      <c r="D135" s="49">
        <v>20</v>
      </c>
      <c r="E135" s="62"/>
      <c r="F135" s="55">
        <v>6914706.4100000001</v>
      </c>
      <c r="G135" s="199">
        <v>27220907.100000001</v>
      </c>
      <c r="H135" s="30">
        <v>34135613.509999998</v>
      </c>
      <c r="I135" s="92">
        <f t="shared" si="1"/>
        <v>34135613.509999998</v>
      </c>
      <c r="J135" s="200"/>
      <c r="K135" s="200"/>
    </row>
    <row r="136" spans="1:42" ht="32.25" customHeight="1" outlineLevel="1" x14ac:dyDescent="0.2">
      <c r="A136" s="32" t="s">
        <v>130</v>
      </c>
      <c r="B136" s="48">
        <v>43039</v>
      </c>
      <c r="C136" s="48">
        <v>43647</v>
      </c>
      <c r="D136" s="49">
        <v>70</v>
      </c>
      <c r="E136" s="68">
        <v>16229568</v>
      </c>
      <c r="F136" s="55">
        <v>7750339.7199999997</v>
      </c>
      <c r="G136" s="199">
        <v>645807.69999999995</v>
      </c>
      <c r="H136" s="30">
        <v>24625715.420000002</v>
      </c>
      <c r="I136" s="92">
        <f t="shared" si="1"/>
        <v>24625715.420000002</v>
      </c>
      <c r="J136" s="200"/>
      <c r="K136" s="200"/>
    </row>
    <row r="137" spans="1:42" ht="32.25" customHeight="1" outlineLevel="1" x14ac:dyDescent="0.2">
      <c r="A137" s="32" t="s">
        <v>131</v>
      </c>
      <c r="B137" s="48">
        <v>43039</v>
      </c>
      <c r="C137" s="48">
        <v>43647</v>
      </c>
      <c r="D137" s="49">
        <v>60</v>
      </c>
      <c r="E137" s="68">
        <v>102620</v>
      </c>
      <c r="F137" s="55">
        <v>5834520.7699999996</v>
      </c>
      <c r="G137" s="55">
        <v>415940.78</v>
      </c>
      <c r="H137" s="30">
        <v>6353081.5499999998</v>
      </c>
      <c r="I137" s="92">
        <f t="shared" si="1"/>
        <v>6353081.5499999998</v>
      </c>
      <c r="J137" s="200"/>
      <c r="K137" s="200"/>
    </row>
    <row r="138" spans="1:42" ht="32.25" customHeight="1" outlineLevel="1" x14ac:dyDescent="0.2">
      <c r="A138" s="32" t="s">
        <v>134</v>
      </c>
      <c r="B138" s="48">
        <v>43281</v>
      </c>
      <c r="C138" s="48">
        <v>43830</v>
      </c>
      <c r="D138" s="49">
        <v>20</v>
      </c>
      <c r="E138" s="62"/>
      <c r="F138" s="55">
        <v>307826.55</v>
      </c>
      <c r="G138" s="55">
        <v>2642.52</v>
      </c>
      <c r="H138" s="30">
        <v>310469.07</v>
      </c>
      <c r="I138" s="92">
        <f t="shared" si="1"/>
        <v>310469.07</v>
      </c>
      <c r="J138" s="200"/>
      <c r="K138" s="200"/>
    </row>
    <row r="139" spans="1:42" ht="32.25" customHeight="1" outlineLevel="1" x14ac:dyDescent="0.2">
      <c r="A139" s="32" t="s">
        <v>557</v>
      </c>
      <c r="B139" s="48">
        <v>43069</v>
      </c>
      <c r="C139" s="48">
        <v>44196</v>
      </c>
      <c r="D139" s="49">
        <v>10</v>
      </c>
      <c r="E139" s="199"/>
      <c r="F139" s="55"/>
      <c r="G139" s="55">
        <v>14793.46</v>
      </c>
      <c r="H139" s="30">
        <v>14793.46</v>
      </c>
      <c r="I139" s="92">
        <f t="shared" ref="I139:I202" si="2">H139</f>
        <v>14793.46</v>
      </c>
      <c r="J139" s="200"/>
      <c r="K139" s="200"/>
    </row>
    <row r="140" spans="1:42" ht="32.25" customHeight="1" outlineLevel="1" x14ac:dyDescent="0.2">
      <c r="A140" s="32" t="s">
        <v>507</v>
      </c>
      <c r="B140" s="48">
        <v>43069</v>
      </c>
      <c r="C140" s="48">
        <v>43680</v>
      </c>
      <c r="D140" s="49">
        <v>50</v>
      </c>
      <c r="E140" s="199">
        <v>7020678.7000000002</v>
      </c>
      <c r="F140" s="55">
        <v>185620.84</v>
      </c>
      <c r="G140" s="55">
        <v>106292.92</v>
      </c>
      <c r="H140" s="30">
        <v>7312592.46</v>
      </c>
      <c r="I140" s="92">
        <f t="shared" si="2"/>
        <v>7312592.46</v>
      </c>
      <c r="J140" s="200"/>
      <c r="K140" s="200"/>
    </row>
    <row r="141" spans="1:42" ht="32.25" customHeight="1" outlineLevel="1" x14ac:dyDescent="0.2">
      <c r="A141" s="32" t="s">
        <v>323</v>
      </c>
      <c r="B141" s="48">
        <v>43374</v>
      </c>
      <c r="C141" s="48">
        <v>44196</v>
      </c>
      <c r="D141" s="49">
        <v>10</v>
      </c>
      <c r="E141" s="62"/>
      <c r="F141" s="55">
        <v>7273463.5099999998</v>
      </c>
      <c r="G141" s="55">
        <v>102076.42</v>
      </c>
      <c r="H141" s="30">
        <v>7375539.9299999997</v>
      </c>
      <c r="I141" s="92">
        <f t="shared" si="2"/>
        <v>7375539.9299999997</v>
      </c>
      <c r="J141" s="200"/>
      <c r="K141" s="200"/>
    </row>
    <row r="142" spans="1:42" ht="41.25" customHeight="1" outlineLevel="1" x14ac:dyDescent="0.2">
      <c r="A142" s="32" t="s">
        <v>311</v>
      </c>
      <c r="B142" s="48">
        <v>43434</v>
      </c>
      <c r="C142" s="48">
        <v>44196</v>
      </c>
      <c r="D142" s="49">
        <v>10</v>
      </c>
      <c r="E142" s="55"/>
      <c r="F142" s="55">
        <v>803647.89</v>
      </c>
      <c r="G142" s="55">
        <f>9540.78-3133.3</f>
        <v>6407.4800000000005</v>
      </c>
      <c r="H142" s="30">
        <v>810055.37</v>
      </c>
      <c r="I142" s="92">
        <f t="shared" si="2"/>
        <v>810055.37</v>
      </c>
      <c r="J142" s="200"/>
      <c r="K142" s="200"/>
    </row>
    <row r="143" spans="1:42" ht="32.25" customHeight="1" outlineLevel="1" x14ac:dyDescent="0.2">
      <c r="A143" s="32" t="s">
        <v>509</v>
      </c>
      <c r="B143" s="48">
        <v>43069</v>
      </c>
      <c r="C143" s="48">
        <v>43585</v>
      </c>
      <c r="D143" s="49">
        <v>95</v>
      </c>
      <c r="E143" s="55">
        <v>1358724.75</v>
      </c>
      <c r="F143" s="55"/>
      <c r="G143" s="199">
        <v>16738.2</v>
      </c>
      <c r="H143" s="30">
        <v>1375462.95</v>
      </c>
      <c r="I143" s="92">
        <f t="shared" si="2"/>
        <v>1375462.95</v>
      </c>
      <c r="J143" s="200"/>
      <c r="K143" s="200"/>
    </row>
    <row r="144" spans="1:42" ht="32.25" customHeight="1" outlineLevel="1" x14ac:dyDescent="0.2">
      <c r="A144" s="32" t="s">
        <v>180</v>
      </c>
      <c r="B144" s="48">
        <v>43069</v>
      </c>
      <c r="C144" s="48">
        <v>43585</v>
      </c>
      <c r="D144" s="49">
        <v>95</v>
      </c>
      <c r="E144" s="55">
        <v>1360864.11</v>
      </c>
      <c r="F144" s="55"/>
      <c r="G144" s="55">
        <v>17112.13</v>
      </c>
      <c r="H144" s="30">
        <v>1377976.24</v>
      </c>
      <c r="I144" s="92">
        <f t="shared" si="2"/>
        <v>1377976.24</v>
      </c>
      <c r="J144" s="200"/>
      <c r="K144" s="200"/>
    </row>
    <row r="145" spans="1:11" ht="32.25" customHeight="1" outlineLevel="1" x14ac:dyDescent="0.2">
      <c r="A145" s="32" t="s">
        <v>41</v>
      </c>
      <c r="B145" s="48">
        <v>43069</v>
      </c>
      <c r="C145" s="48">
        <v>43585</v>
      </c>
      <c r="D145" s="49">
        <v>95</v>
      </c>
      <c r="E145" s="55">
        <v>1315425.97</v>
      </c>
      <c r="F145" s="55"/>
      <c r="G145" s="55">
        <v>17155.310000000001</v>
      </c>
      <c r="H145" s="30">
        <v>1332581.28</v>
      </c>
      <c r="I145" s="92">
        <f t="shared" si="2"/>
        <v>1332581.28</v>
      </c>
      <c r="J145" s="200"/>
      <c r="K145" s="200"/>
    </row>
    <row r="146" spans="1:11" ht="32.25" customHeight="1" outlineLevel="1" x14ac:dyDescent="0.2">
      <c r="A146" s="32" t="s">
        <v>42</v>
      </c>
      <c r="B146" s="48">
        <v>43069</v>
      </c>
      <c r="C146" s="48">
        <v>43585</v>
      </c>
      <c r="D146" s="49">
        <v>95</v>
      </c>
      <c r="E146" s="55">
        <v>1294513.1299999999</v>
      </c>
      <c r="F146" s="55"/>
      <c r="G146" s="55">
        <v>16846.849999999999</v>
      </c>
      <c r="H146" s="30">
        <v>1311359.98</v>
      </c>
      <c r="I146" s="92">
        <f t="shared" si="2"/>
        <v>1311359.98</v>
      </c>
      <c r="J146" s="200"/>
      <c r="K146" s="200"/>
    </row>
    <row r="147" spans="1:11" ht="32.25" customHeight="1" outlineLevel="1" x14ac:dyDescent="0.2">
      <c r="A147" s="32" t="s">
        <v>510</v>
      </c>
      <c r="B147" s="48">
        <v>43069</v>
      </c>
      <c r="C147" s="48">
        <v>43585</v>
      </c>
      <c r="D147" s="49">
        <v>95</v>
      </c>
      <c r="E147" s="55">
        <v>1325599.6299999999</v>
      </c>
      <c r="F147" s="55"/>
      <c r="G147" s="55">
        <v>17198.57</v>
      </c>
      <c r="H147" s="30">
        <v>1342798.2</v>
      </c>
      <c r="I147" s="92">
        <f t="shared" si="2"/>
        <v>1342798.2</v>
      </c>
      <c r="J147" s="200"/>
      <c r="K147" s="200"/>
    </row>
    <row r="148" spans="1:11" ht="32.25" customHeight="1" outlineLevel="1" x14ac:dyDescent="0.2">
      <c r="A148" s="32" t="s">
        <v>43</v>
      </c>
      <c r="B148" s="48">
        <v>43069</v>
      </c>
      <c r="C148" s="48">
        <v>43585</v>
      </c>
      <c r="D148" s="49">
        <v>95</v>
      </c>
      <c r="E148" s="55">
        <v>1285334.3400000001</v>
      </c>
      <c r="F148" s="55"/>
      <c r="G148" s="55">
        <v>17081.830000000002</v>
      </c>
      <c r="H148" s="30">
        <v>1302416.17</v>
      </c>
      <c r="I148" s="92">
        <f t="shared" si="2"/>
        <v>1302416.17</v>
      </c>
      <c r="J148" s="200"/>
      <c r="K148" s="200"/>
    </row>
    <row r="149" spans="1:11" ht="32.25" customHeight="1" outlineLevel="1" x14ac:dyDescent="0.2">
      <c r="A149" s="32" t="s">
        <v>551</v>
      </c>
      <c r="B149" s="48">
        <v>42825</v>
      </c>
      <c r="C149" s="48">
        <v>44196</v>
      </c>
      <c r="D149" s="49">
        <v>20</v>
      </c>
      <c r="E149" s="199">
        <v>17057.2</v>
      </c>
      <c r="F149" s="55">
        <v>4916154.96</v>
      </c>
      <c r="G149" s="68">
        <v>71287</v>
      </c>
      <c r="H149" s="30">
        <v>5004499.16</v>
      </c>
      <c r="I149" s="92">
        <f t="shared" si="2"/>
        <v>5004499.16</v>
      </c>
      <c r="J149" s="200"/>
      <c r="K149" s="200"/>
    </row>
    <row r="150" spans="1:11" ht="32.25" customHeight="1" outlineLevel="1" x14ac:dyDescent="0.2">
      <c r="A150" s="32" t="s">
        <v>538</v>
      </c>
      <c r="B150" s="48">
        <v>43462</v>
      </c>
      <c r="C150" s="48">
        <v>43830</v>
      </c>
      <c r="D150" s="49">
        <v>20</v>
      </c>
      <c r="E150" s="62"/>
      <c r="F150" s="68">
        <v>627110</v>
      </c>
      <c r="G150" s="62"/>
      <c r="H150" s="30">
        <v>627110</v>
      </c>
      <c r="I150" s="92">
        <f t="shared" si="2"/>
        <v>627110</v>
      </c>
      <c r="J150" s="200"/>
      <c r="K150" s="200"/>
    </row>
    <row r="151" spans="1:11" ht="32.25" customHeight="1" outlineLevel="1" x14ac:dyDescent="0.2">
      <c r="A151" s="32" t="s">
        <v>324</v>
      </c>
      <c r="B151" s="48">
        <v>43374</v>
      </c>
      <c r="C151" s="48">
        <v>44196</v>
      </c>
      <c r="D151" s="49">
        <v>10</v>
      </c>
      <c r="E151" s="62"/>
      <c r="F151" s="55">
        <v>1315933.97</v>
      </c>
      <c r="G151" s="55">
        <v>18808.57</v>
      </c>
      <c r="H151" s="30">
        <f>F151+G151</f>
        <v>1334742.54</v>
      </c>
      <c r="I151" s="92">
        <f t="shared" si="2"/>
        <v>1334742.54</v>
      </c>
      <c r="J151" s="200"/>
      <c r="K151" s="200"/>
    </row>
    <row r="152" spans="1:11" ht="32.25" customHeight="1" outlineLevel="1" x14ac:dyDescent="0.2">
      <c r="A152" s="32" t="s">
        <v>499</v>
      </c>
      <c r="B152" s="48">
        <v>43039</v>
      </c>
      <c r="C152" s="48">
        <v>43738</v>
      </c>
      <c r="D152" s="169">
        <v>70</v>
      </c>
      <c r="E152" s="62"/>
      <c r="F152" s="55">
        <v>6256110.9299999997</v>
      </c>
      <c r="G152" s="55">
        <v>1891827.12</v>
      </c>
      <c r="H152" s="30">
        <v>8147938.0499999998</v>
      </c>
      <c r="I152" s="92">
        <f t="shared" si="2"/>
        <v>8147938.0499999998</v>
      </c>
      <c r="J152" s="200"/>
      <c r="K152" s="200"/>
    </row>
    <row r="153" spans="1:11" ht="32.25" customHeight="1" outlineLevel="1" x14ac:dyDescent="0.2">
      <c r="A153" s="32" t="s">
        <v>503</v>
      </c>
      <c r="B153" s="48">
        <v>43039</v>
      </c>
      <c r="C153" s="48">
        <v>43738</v>
      </c>
      <c r="D153" s="169">
        <v>70</v>
      </c>
      <c r="E153" s="55">
        <v>10440016.949999999</v>
      </c>
      <c r="F153" s="55">
        <v>5426666.96</v>
      </c>
      <c r="G153" s="55">
        <v>4836639.72</v>
      </c>
      <c r="H153" s="30">
        <v>20703323.629999999</v>
      </c>
      <c r="I153" s="92">
        <f t="shared" si="2"/>
        <v>20703323.629999999</v>
      </c>
      <c r="J153" s="200"/>
      <c r="K153" s="200"/>
    </row>
    <row r="154" spans="1:11" ht="32.25" customHeight="1" outlineLevel="1" x14ac:dyDescent="0.2">
      <c r="A154" s="32" t="s">
        <v>498</v>
      </c>
      <c r="B154" s="48">
        <v>43039</v>
      </c>
      <c r="C154" s="48">
        <v>43647</v>
      </c>
      <c r="D154" s="169">
        <v>70</v>
      </c>
      <c r="E154" s="199">
        <v>2980932.2</v>
      </c>
      <c r="F154" s="55">
        <v>2774022.84</v>
      </c>
      <c r="G154" s="55">
        <v>1926297.41</v>
      </c>
      <c r="H154" s="30">
        <v>7681252.4500000002</v>
      </c>
      <c r="I154" s="92">
        <f t="shared" si="2"/>
        <v>7681252.4500000002</v>
      </c>
      <c r="J154" s="200"/>
      <c r="K154" s="200"/>
    </row>
    <row r="155" spans="1:11" ht="32.25" customHeight="1" outlineLevel="1" x14ac:dyDescent="0.2">
      <c r="A155" s="32" t="s">
        <v>497</v>
      </c>
      <c r="B155" s="48">
        <v>43039</v>
      </c>
      <c r="C155" s="48">
        <v>43647</v>
      </c>
      <c r="D155" s="169">
        <v>60</v>
      </c>
      <c r="E155" s="55">
        <v>6957186.4400000004</v>
      </c>
      <c r="F155" s="55">
        <v>5496628.4299999997</v>
      </c>
      <c r="G155" s="199">
        <v>2198394.5</v>
      </c>
      <c r="H155" s="30">
        <v>14652209.369999999</v>
      </c>
      <c r="I155" s="92">
        <f t="shared" si="2"/>
        <v>14652209.369999999</v>
      </c>
      <c r="J155" s="200"/>
      <c r="K155" s="200"/>
    </row>
    <row r="156" spans="1:11" ht="32.25" customHeight="1" outlineLevel="1" x14ac:dyDescent="0.2">
      <c r="A156" s="32" t="s">
        <v>325</v>
      </c>
      <c r="B156" s="48">
        <v>43404</v>
      </c>
      <c r="C156" s="48">
        <v>44196</v>
      </c>
      <c r="D156" s="49">
        <v>10</v>
      </c>
      <c r="E156" s="62"/>
      <c r="F156" s="55">
        <v>26235282.940000001</v>
      </c>
      <c r="G156" s="55">
        <v>386984.93</v>
      </c>
      <c r="H156" s="30">
        <v>26622267.870000001</v>
      </c>
      <c r="I156" s="92">
        <f t="shared" si="2"/>
        <v>26622267.870000001</v>
      </c>
      <c r="J156" s="200"/>
      <c r="K156" s="200"/>
    </row>
    <row r="157" spans="1:11" ht="32.25" customHeight="1" outlineLevel="1" x14ac:dyDescent="0.2">
      <c r="A157" s="32" t="s">
        <v>1</v>
      </c>
      <c r="B157" s="48">
        <v>40903</v>
      </c>
      <c r="C157" s="201">
        <v>43800</v>
      </c>
      <c r="D157" s="169">
        <v>40</v>
      </c>
      <c r="E157" s="62"/>
      <c r="F157" s="62"/>
      <c r="G157" s="55">
        <v>8364188.8600000003</v>
      </c>
      <c r="H157" s="30">
        <v>8364188.8600000003</v>
      </c>
      <c r="I157" s="92">
        <f t="shared" si="2"/>
        <v>8364188.8600000003</v>
      </c>
      <c r="J157" s="200"/>
      <c r="K157" s="200"/>
    </row>
    <row r="158" spans="1:11" ht="32.25" customHeight="1" outlineLevel="1" x14ac:dyDescent="0.2">
      <c r="A158" s="32" t="s">
        <v>45</v>
      </c>
      <c r="B158" s="48">
        <v>43039</v>
      </c>
      <c r="C158" s="48">
        <v>43830</v>
      </c>
      <c r="D158" s="49">
        <v>30</v>
      </c>
      <c r="E158" s="55">
        <v>1282318.26</v>
      </c>
      <c r="F158" s="55">
        <v>12465426.08</v>
      </c>
      <c r="G158" s="55">
        <v>1608342.44</v>
      </c>
      <c r="H158" s="30">
        <v>15356086.779999999</v>
      </c>
      <c r="I158" s="92">
        <f t="shared" si="2"/>
        <v>15356086.779999999</v>
      </c>
      <c r="J158" s="200"/>
      <c r="K158" s="200"/>
    </row>
    <row r="159" spans="1:11" ht="32.25" customHeight="1" outlineLevel="1" x14ac:dyDescent="0.2">
      <c r="A159" s="32" t="s">
        <v>52</v>
      </c>
      <c r="B159" s="48">
        <v>43039</v>
      </c>
      <c r="C159" s="48">
        <v>43647</v>
      </c>
      <c r="D159" s="169">
        <v>80</v>
      </c>
      <c r="E159" s="55">
        <v>3548728.81</v>
      </c>
      <c r="F159" s="55">
        <v>3051922.55</v>
      </c>
      <c r="G159" s="199">
        <v>1958521.9</v>
      </c>
      <c r="H159" s="30">
        <v>8559173.2599999998</v>
      </c>
      <c r="I159" s="92">
        <f t="shared" si="2"/>
        <v>8559173.2599999998</v>
      </c>
      <c r="J159" s="200"/>
      <c r="K159" s="200"/>
    </row>
    <row r="160" spans="1:11" ht="32.25" customHeight="1" outlineLevel="1" x14ac:dyDescent="0.2">
      <c r="A160" s="32" t="s">
        <v>495</v>
      </c>
      <c r="B160" s="48">
        <v>43039</v>
      </c>
      <c r="C160" s="48">
        <v>43647</v>
      </c>
      <c r="D160" s="169">
        <v>85</v>
      </c>
      <c r="E160" s="55">
        <f>8281381.52-19132.92</f>
        <v>8262248.5999999996</v>
      </c>
      <c r="F160" s="55">
        <v>1844117.67</v>
      </c>
      <c r="G160" s="55">
        <v>1965178.77</v>
      </c>
      <c r="H160" s="30">
        <v>12071545.039999999</v>
      </c>
      <c r="I160" s="92">
        <f t="shared" si="2"/>
        <v>12071545.039999999</v>
      </c>
      <c r="J160" s="200"/>
      <c r="K160" s="200"/>
    </row>
    <row r="161" spans="1:40" ht="32.25" customHeight="1" outlineLevel="1" x14ac:dyDescent="0.2">
      <c r="A161" s="32" t="s">
        <v>326</v>
      </c>
      <c r="B161" s="48">
        <v>43404</v>
      </c>
      <c r="C161" s="48">
        <v>44196</v>
      </c>
      <c r="D161" s="49">
        <v>10</v>
      </c>
      <c r="E161" s="62"/>
      <c r="F161" s="199">
        <v>1726038.4</v>
      </c>
      <c r="G161" s="55">
        <v>26292.98</v>
      </c>
      <c r="H161" s="30">
        <v>1752331.38</v>
      </c>
      <c r="I161" s="92">
        <f t="shared" si="2"/>
        <v>1752331.38</v>
      </c>
      <c r="J161" s="200"/>
      <c r="K161" s="200"/>
    </row>
    <row r="162" spans="1:40" ht="32.25" customHeight="1" outlineLevel="1" x14ac:dyDescent="0.2">
      <c r="A162" s="32" t="s">
        <v>327</v>
      </c>
      <c r="B162" s="48">
        <v>43404</v>
      </c>
      <c r="C162" s="48">
        <v>44196</v>
      </c>
      <c r="D162" s="49">
        <v>10</v>
      </c>
      <c r="E162" s="62"/>
      <c r="F162" s="55">
        <v>1020470.29</v>
      </c>
      <c r="G162" s="55">
        <v>17132.349999999999</v>
      </c>
      <c r="H162" s="30">
        <v>1037602.64</v>
      </c>
      <c r="I162" s="92">
        <f t="shared" si="2"/>
        <v>1037602.64</v>
      </c>
      <c r="J162" s="200"/>
      <c r="K162" s="200"/>
    </row>
    <row r="163" spans="1:40" ht="32.25" customHeight="1" outlineLevel="1" x14ac:dyDescent="0.2">
      <c r="A163" s="32" t="s">
        <v>502</v>
      </c>
      <c r="B163" s="48">
        <v>43039</v>
      </c>
      <c r="C163" s="201">
        <v>43738</v>
      </c>
      <c r="D163" s="169">
        <v>85</v>
      </c>
      <c r="E163" s="55">
        <v>12166666.68</v>
      </c>
      <c r="F163" s="55">
        <v>7670895.7400000002</v>
      </c>
      <c r="G163" s="55">
        <v>1762067.65</v>
      </c>
      <c r="H163" s="30">
        <v>21599630.07</v>
      </c>
      <c r="I163" s="92">
        <f t="shared" si="2"/>
        <v>21599630.07</v>
      </c>
      <c r="J163" s="200"/>
      <c r="K163" s="200"/>
    </row>
    <row r="164" spans="1:40" ht="32.25" customHeight="1" outlineLevel="1" x14ac:dyDescent="0.2">
      <c r="A164" s="32" t="s">
        <v>46</v>
      </c>
      <c r="B164" s="48">
        <v>43039</v>
      </c>
      <c r="C164" s="201">
        <v>43738</v>
      </c>
      <c r="D164" s="169">
        <v>80</v>
      </c>
      <c r="E164" s="55">
        <v>2095365.1200000001</v>
      </c>
      <c r="F164" s="55">
        <v>5364431.67</v>
      </c>
      <c r="G164" s="55">
        <v>978783.79</v>
      </c>
      <c r="H164" s="30">
        <v>8438580.5800000001</v>
      </c>
      <c r="I164" s="92">
        <f t="shared" si="2"/>
        <v>8438580.5800000001</v>
      </c>
      <c r="J164" s="200"/>
      <c r="K164" s="200"/>
    </row>
    <row r="165" spans="1:40" ht="32.25" customHeight="1" outlineLevel="1" x14ac:dyDescent="0.2">
      <c r="A165" s="32" t="s">
        <v>53</v>
      </c>
      <c r="B165" s="48">
        <v>43039</v>
      </c>
      <c r="C165" s="48">
        <v>43647</v>
      </c>
      <c r="D165" s="169">
        <v>30</v>
      </c>
      <c r="E165" s="62"/>
      <c r="F165" s="55">
        <v>3584845.49</v>
      </c>
      <c r="G165" s="199">
        <v>206483.4</v>
      </c>
      <c r="H165" s="30">
        <v>3791328.89</v>
      </c>
      <c r="I165" s="92">
        <f t="shared" si="2"/>
        <v>3791328.89</v>
      </c>
      <c r="J165" s="200"/>
      <c r="K165" s="200"/>
    </row>
    <row r="166" spans="1:40" ht="32.25" customHeight="1" outlineLevel="1" x14ac:dyDescent="0.2">
      <c r="A166" s="32" t="s">
        <v>2</v>
      </c>
      <c r="B166" s="48">
        <v>40903</v>
      </c>
      <c r="C166" s="48">
        <v>43800</v>
      </c>
      <c r="D166" s="49">
        <v>80</v>
      </c>
      <c r="E166" s="62"/>
      <c r="F166" s="62"/>
      <c r="G166" s="55">
        <v>6752733.2699999996</v>
      </c>
      <c r="H166" s="30">
        <v>6752733.2699999996</v>
      </c>
      <c r="I166" s="92">
        <f t="shared" si="2"/>
        <v>6752733.2699999996</v>
      </c>
      <c r="J166" s="200"/>
      <c r="K166" s="200"/>
    </row>
    <row r="167" spans="1:40" ht="32.25" customHeight="1" outlineLevel="1" x14ac:dyDescent="0.2">
      <c r="A167" s="32" t="s">
        <v>328</v>
      </c>
      <c r="B167" s="48">
        <v>43404</v>
      </c>
      <c r="C167" s="48">
        <v>44196</v>
      </c>
      <c r="D167" s="49">
        <v>10</v>
      </c>
      <c r="E167" s="62"/>
      <c r="F167" s="55">
        <v>9634767.8399999999</v>
      </c>
      <c r="G167" s="55">
        <v>132799.44</v>
      </c>
      <c r="H167" s="30">
        <v>9767567.2799999993</v>
      </c>
      <c r="I167" s="92">
        <f t="shared" si="2"/>
        <v>9767567.2799999993</v>
      </c>
      <c r="J167" s="200"/>
      <c r="K167" s="200"/>
    </row>
    <row r="168" spans="1:40" ht="32.25" customHeight="1" outlineLevel="1" x14ac:dyDescent="0.2">
      <c r="A168" s="32" t="s">
        <v>54</v>
      </c>
      <c r="B168" s="48">
        <v>43039</v>
      </c>
      <c r="C168" s="48">
        <v>43800</v>
      </c>
      <c r="D168" s="49">
        <v>30</v>
      </c>
      <c r="E168" s="62"/>
      <c r="F168" s="55">
        <v>2756062.92</v>
      </c>
      <c r="G168" s="55">
        <v>79851.34</v>
      </c>
      <c r="H168" s="30">
        <v>2835914.26</v>
      </c>
      <c r="I168" s="92">
        <f t="shared" si="2"/>
        <v>2835914.26</v>
      </c>
      <c r="J168" s="200"/>
      <c r="K168" s="200"/>
    </row>
    <row r="169" spans="1:40" ht="32.25" customHeight="1" outlineLevel="1" x14ac:dyDescent="0.2">
      <c r="A169" s="32" t="s">
        <v>329</v>
      </c>
      <c r="B169" s="48">
        <v>43404</v>
      </c>
      <c r="C169" s="48">
        <v>44196</v>
      </c>
      <c r="D169" s="49">
        <v>10</v>
      </c>
      <c r="E169" s="62"/>
      <c r="F169" s="55">
        <v>5340668.28</v>
      </c>
      <c r="G169" s="55">
        <v>82424.22</v>
      </c>
      <c r="H169" s="30">
        <v>5423092.5</v>
      </c>
      <c r="I169" s="92">
        <f t="shared" si="2"/>
        <v>5423092.5</v>
      </c>
      <c r="J169" s="200"/>
      <c r="K169" s="200"/>
    </row>
    <row r="170" spans="1:40" ht="32.25" customHeight="1" outlineLevel="1" x14ac:dyDescent="0.2">
      <c r="A170" s="32" t="s">
        <v>505</v>
      </c>
      <c r="B170" s="48">
        <v>43039</v>
      </c>
      <c r="C170" s="48">
        <v>43738</v>
      </c>
      <c r="D170" s="49">
        <v>50</v>
      </c>
      <c r="E170" s="62"/>
      <c r="F170" s="55">
        <v>5555588.3899999997</v>
      </c>
      <c r="G170" s="199">
        <v>893070.3</v>
      </c>
      <c r="H170" s="30">
        <v>6448658.6900000004</v>
      </c>
      <c r="I170" s="92">
        <f t="shared" si="2"/>
        <v>6448658.6900000004</v>
      </c>
      <c r="J170" s="200"/>
      <c r="K170" s="200"/>
    </row>
    <row r="171" spans="1:40" ht="32.25" customHeight="1" outlineLevel="1" x14ac:dyDescent="0.2">
      <c r="A171" s="32" t="s">
        <v>47</v>
      </c>
      <c r="B171" s="48">
        <v>43039</v>
      </c>
      <c r="C171" s="201">
        <v>43738</v>
      </c>
      <c r="D171" s="169">
        <v>80</v>
      </c>
      <c r="E171" s="55">
        <v>7909570.5599999996</v>
      </c>
      <c r="F171" s="55">
        <v>6565687.2599999998</v>
      </c>
      <c r="G171" s="55">
        <v>1229017.78</v>
      </c>
      <c r="H171" s="30">
        <v>15704275.6</v>
      </c>
      <c r="I171" s="92">
        <f t="shared" si="2"/>
        <v>15704275.6</v>
      </c>
      <c r="J171" s="200"/>
      <c r="K171" s="200"/>
    </row>
    <row r="172" spans="1:40" ht="32.25" customHeight="1" outlineLevel="1" x14ac:dyDescent="0.2">
      <c r="A172" s="32" t="s">
        <v>48</v>
      </c>
      <c r="B172" s="48">
        <v>43039</v>
      </c>
      <c r="C172" s="48">
        <v>44196</v>
      </c>
      <c r="D172" s="49">
        <v>20</v>
      </c>
      <c r="E172" s="62"/>
      <c r="F172" s="55">
        <v>6695113.8300000001</v>
      </c>
      <c r="G172" s="55">
        <v>914611.03</v>
      </c>
      <c r="H172" s="30">
        <v>7609724.8600000003</v>
      </c>
      <c r="I172" s="92">
        <f t="shared" si="2"/>
        <v>7609724.8600000003</v>
      </c>
      <c r="J172" s="200"/>
      <c r="K172" s="200"/>
    </row>
    <row r="173" spans="1:40" ht="32.25" customHeight="1" outlineLevel="1" x14ac:dyDescent="0.2">
      <c r="A173" s="32" t="s">
        <v>330</v>
      </c>
      <c r="B173" s="48">
        <v>43404</v>
      </c>
      <c r="C173" s="48">
        <v>43830</v>
      </c>
      <c r="D173" s="49">
        <v>20</v>
      </c>
      <c r="E173" s="62"/>
      <c r="F173" s="55">
        <v>8784739.5600000005</v>
      </c>
      <c r="G173" s="55">
        <v>110170.38</v>
      </c>
      <c r="H173" s="30">
        <v>8894909.9399999995</v>
      </c>
      <c r="I173" s="92">
        <f t="shared" si="2"/>
        <v>8894909.9399999995</v>
      </c>
      <c r="J173" s="200"/>
      <c r="K173" s="200"/>
    </row>
    <row r="174" spans="1:40" ht="32.25" customHeight="1" outlineLevel="1" x14ac:dyDescent="0.2">
      <c r="A174" s="32" t="s">
        <v>49</v>
      </c>
      <c r="B174" s="48">
        <v>43039</v>
      </c>
      <c r="C174" s="48">
        <v>43830</v>
      </c>
      <c r="D174" s="49">
        <v>20</v>
      </c>
      <c r="E174" s="199">
        <v>5750.7</v>
      </c>
      <c r="F174" s="55">
        <v>4947868.93</v>
      </c>
      <c r="G174" s="199">
        <v>803095.7</v>
      </c>
      <c r="H174" s="30">
        <v>5756715.3300000001</v>
      </c>
      <c r="I174" s="92">
        <f t="shared" si="2"/>
        <v>5756715.3300000001</v>
      </c>
      <c r="J174" s="200"/>
      <c r="K174" s="200"/>
    </row>
    <row r="175" spans="1:40" s="7" customFormat="1" ht="32.25" customHeight="1" outlineLevel="1" x14ac:dyDescent="0.2">
      <c r="A175" s="32" t="s">
        <v>331</v>
      </c>
      <c r="B175" s="48">
        <v>43404</v>
      </c>
      <c r="C175" s="48">
        <v>44196</v>
      </c>
      <c r="D175" s="49">
        <v>10</v>
      </c>
      <c r="E175" s="62"/>
      <c r="F175" s="55">
        <v>17357446.07</v>
      </c>
      <c r="G175" s="55">
        <v>253626.85</v>
      </c>
      <c r="H175" s="30">
        <v>17611072.920000002</v>
      </c>
      <c r="I175" s="92">
        <f t="shared" si="2"/>
        <v>17611072.920000002</v>
      </c>
      <c r="J175" s="200"/>
      <c r="K175" s="20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6"/>
    </row>
    <row r="176" spans="1:40" ht="54.75" customHeight="1" outlineLevel="1" x14ac:dyDescent="0.2">
      <c r="A176" s="32" t="s">
        <v>491</v>
      </c>
      <c r="B176" s="48">
        <v>43039</v>
      </c>
      <c r="C176" s="201">
        <v>43800</v>
      </c>
      <c r="D176" s="49">
        <v>70</v>
      </c>
      <c r="E176" s="199">
        <v>3855932.2</v>
      </c>
      <c r="F176" s="55">
        <v>3396301.19</v>
      </c>
      <c r="G176" s="55">
        <v>213862.37</v>
      </c>
      <c r="H176" s="30">
        <v>7466095.7599999998</v>
      </c>
      <c r="I176" s="92">
        <f t="shared" si="2"/>
        <v>7466095.7599999998</v>
      </c>
      <c r="J176" s="200"/>
      <c r="K176" s="200"/>
    </row>
    <row r="177" spans="1:11" ht="32.25" customHeight="1" outlineLevel="1" x14ac:dyDescent="0.2">
      <c r="A177" s="32" t="s">
        <v>494</v>
      </c>
      <c r="B177" s="48">
        <v>43039</v>
      </c>
      <c r="C177" s="48">
        <v>43800</v>
      </c>
      <c r="D177" s="49">
        <v>50</v>
      </c>
      <c r="E177" s="55">
        <v>2271186.44</v>
      </c>
      <c r="F177" s="55">
        <v>2133601.94</v>
      </c>
      <c r="G177" s="55">
        <v>242982.11</v>
      </c>
      <c r="H177" s="30">
        <v>4647770.49</v>
      </c>
      <c r="I177" s="92">
        <f t="shared" si="2"/>
        <v>4647770.49</v>
      </c>
      <c r="J177" s="200"/>
      <c r="K177" s="200"/>
    </row>
    <row r="178" spans="1:11" ht="32.25" customHeight="1" outlineLevel="1" x14ac:dyDescent="0.2">
      <c r="A178" s="32" t="s">
        <v>55</v>
      </c>
      <c r="B178" s="48">
        <v>43039</v>
      </c>
      <c r="C178" s="48">
        <v>43800</v>
      </c>
      <c r="D178" s="49">
        <v>70</v>
      </c>
      <c r="E178" s="62"/>
      <c r="F178" s="55">
        <v>2954364.92</v>
      </c>
      <c r="G178" s="55">
        <v>219976.13</v>
      </c>
      <c r="H178" s="30">
        <v>3174341.05</v>
      </c>
      <c r="I178" s="92">
        <f t="shared" si="2"/>
        <v>3174341.05</v>
      </c>
      <c r="J178" s="200"/>
      <c r="K178" s="200"/>
    </row>
    <row r="179" spans="1:11" ht="32.25" customHeight="1" outlineLevel="1" x14ac:dyDescent="0.2">
      <c r="A179" s="32" t="s">
        <v>496</v>
      </c>
      <c r="B179" s="48">
        <v>43039</v>
      </c>
      <c r="C179" s="48">
        <v>43830</v>
      </c>
      <c r="D179" s="49">
        <v>20</v>
      </c>
      <c r="E179" s="55">
        <v>20014.310000000001</v>
      </c>
      <c r="F179" s="55">
        <v>2088638.87</v>
      </c>
      <c r="G179" s="55">
        <v>95610.25</v>
      </c>
      <c r="H179" s="30">
        <v>2204263.4300000002</v>
      </c>
      <c r="I179" s="92">
        <f t="shared" si="2"/>
        <v>2204263.4300000002</v>
      </c>
      <c r="J179" s="200"/>
      <c r="K179" s="200"/>
    </row>
    <row r="180" spans="1:11" ht="32.25" customHeight="1" outlineLevel="1" x14ac:dyDescent="0.2">
      <c r="A180" s="32" t="s">
        <v>56</v>
      </c>
      <c r="B180" s="48">
        <v>43039</v>
      </c>
      <c r="C180" s="201">
        <v>43800</v>
      </c>
      <c r="D180" s="169">
        <v>70</v>
      </c>
      <c r="E180" s="62"/>
      <c r="F180" s="55">
        <v>2725206.48</v>
      </c>
      <c r="G180" s="199">
        <v>99805.8</v>
      </c>
      <c r="H180" s="30">
        <v>2825012.28</v>
      </c>
      <c r="I180" s="92">
        <f t="shared" si="2"/>
        <v>2825012.28</v>
      </c>
      <c r="J180" s="200"/>
      <c r="K180" s="200"/>
    </row>
    <row r="181" spans="1:11" ht="32.25" customHeight="1" outlineLevel="1" x14ac:dyDescent="0.2">
      <c r="A181" s="32" t="s">
        <v>550</v>
      </c>
      <c r="B181" s="48">
        <v>42475</v>
      </c>
      <c r="C181" s="48">
        <v>43618</v>
      </c>
      <c r="D181" s="49">
        <v>90</v>
      </c>
      <c r="E181" s="55">
        <v>24909173.690000001</v>
      </c>
      <c r="F181" s="68">
        <v>695000</v>
      </c>
      <c r="G181" s="55">
        <v>430645.42</v>
      </c>
      <c r="H181" s="30">
        <v>26034819.109999999</v>
      </c>
      <c r="I181" s="92">
        <f t="shared" si="2"/>
        <v>26034819.109999999</v>
      </c>
      <c r="J181" s="200"/>
      <c r="K181" s="200"/>
    </row>
    <row r="182" spans="1:11" ht="32.25" customHeight="1" outlineLevel="1" x14ac:dyDescent="0.2">
      <c r="A182" s="32" t="s">
        <v>312</v>
      </c>
      <c r="B182" s="201">
        <v>39782</v>
      </c>
      <c r="C182" s="48">
        <v>43830</v>
      </c>
      <c r="D182" s="49">
        <v>20</v>
      </c>
      <c r="E182" s="62"/>
      <c r="F182" s="55">
        <v>211494.69</v>
      </c>
      <c r="G182" s="55">
        <v>2268.7600000000002</v>
      </c>
      <c r="H182" s="30">
        <v>213763.45</v>
      </c>
      <c r="I182" s="92">
        <f t="shared" si="2"/>
        <v>213763.45</v>
      </c>
      <c r="J182" s="200"/>
      <c r="K182" s="200"/>
    </row>
    <row r="183" spans="1:11" ht="32.25" customHeight="1" outlineLevel="1" x14ac:dyDescent="0.2">
      <c r="A183" s="32" t="s">
        <v>525</v>
      </c>
      <c r="B183" s="48">
        <v>43280</v>
      </c>
      <c r="C183" s="48">
        <v>43830</v>
      </c>
      <c r="D183" s="49">
        <v>3</v>
      </c>
      <c r="E183" s="62"/>
      <c r="F183" s="68">
        <v>78357</v>
      </c>
      <c r="G183" s="204">
        <v>907.7</v>
      </c>
      <c r="H183" s="30">
        <v>79264.7</v>
      </c>
      <c r="I183" s="92">
        <f t="shared" si="2"/>
        <v>79264.7</v>
      </c>
      <c r="J183" s="200"/>
      <c r="K183" s="200"/>
    </row>
    <row r="184" spans="1:11" ht="32.25" customHeight="1" outlineLevel="1" x14ac:dyDescent="0.2">
      <c r="A184" s="32" t="s">
        <v>526</v>
      </c>
      <c r="B184" s="48">
        <v>43280</v>
      </c>
      <c r="C184" s="48">
        <v>43830</v>
      </c>
      <c r="D184" s="49">
        <v>40</v>
      </c>
      <c r="E184" s="62"/>
      <c r="F184" s="68">
        <v>78357</v>
      </c>
      <c r="G184" s="204">
        <v>907.7</v>
      </c>
      <c r="H184" s="30">
        <v>79264.7</v>
      </c>
      <c r="I184" s="92">
        <f t="shared" si="2"/>
        <v>79264.7</v>
      </c>
      <c r="J184" s="200"/>
      <c r="K184" s="200"/>
    </row>
    <row r="185" spans="1:11" ht="32.25" customHeight="1" outlineLevel="1" x14ac:dyDescent="0.2">
      <c r="A185" s="32" t="s">
        <v>527</v>
      </c>
      <c r="B185" s="48">
        <v>43280</v>
      </c>
      <c r="C185" s="48">
        <v>43830</v>
      </c>
      <c r="D185" s="49">
        <v>40</v>
      </c>
      <c r="E185" s="62"/>
      <c r="F185" s="199">
        <v>55070.400000000001</v>
      </c>
      <c r="G185" s="204">
        <v>907.7</v>
      </c>
      <c r="H185" s="30">
        <v>55978.1</v>
      </c>
      <c r="I185" s="92">
        <f t="shared" si="2"/>
        <v>55978.1</v>
      </c>
      <c r="J185" s="200"/>
      <c r="K185" s="200"/>
    </row>
    <row r="186" spans="1:11" ht="40.5" customHeight="1" outlineLevel="1" x14ac:dyDescent="0.2">
      <c r="A186" s="32" t="s">
        <v>523</v>
      </c>
      <c r="B186" s="48">
        <v>43280</v>
      </c>
      <c r="C186" s="48">
        <v>43830</v>
      </c>
      <c r="D186" s="49">
        <v>40</v>
      </c>
      <c r="E186" s="62"/>
      <c r="F186" s="68">
        <v>78357</v>
      </c>
      <c r="G186" s="204">
        <v>907.7</v>
      </c>
      <c r="H186" s="30">
        <v>79264.7</v>
      </c>
      <c r="I186" s="92">
        <f t="shared" si="2"/>
        <v>79264.7</v>
      </c>
      <c r="J186" s="200"/>
      <c r="K186" s="200"/>
    </row>
    <row r="187" spans="1:11" ht="32.25" customHeight="1" outlineLevel="1" x14ac:dyDescent="0.2">
      <c r="A187" s="32" t="s">
        <v>520</v>
      </c>
      <c r="B187" s="48">
        <v>43280</v>
      </c>
      <c r="C187" s="48">
        <v>43830</v>
      </c>
      <c r="D187" s="49">
        <v>40</v>
      </c>
      <c r="E187" s="62"/>
      <c r="F187" s="68">
        <v>78357</v>
      </c>
      <c r="G187" s="204">
        <v>907.7</v>
      </c>
      <c r="H187" s="30">
        <v>79264.7</v>
      </c>
      <c r="I187" s="92">
        <f t="shared" si="2"/>
        <v>79264.7</v>
      </c>
      <c r="J187" s="200"/>
      <c r="K187" s="200"/>
    </row>
    <row r="188" spans="1:11" ht="32.25" customHeight="1" outlineLevel="1" x14ac:dyDescent="0.2">
      <c r="A188" s="32" t="s">
        <v>521</v>
      </c>
      <c r="B188" s="48">
        <v>43280</v>
      </c>
      <c r="C188" s="48">
        <v>43830</v>
      </c>
      <c r="D188" s="49">
        <v>40</v>
      </c>
      <c r="E188" s="62"/>
      <c r="F188" s="199">
        <v>55070.400000000001</v>
      </c>
      <c r="G188" s="204">
        <v>907.7</v>
      </c>
      <c r="H188" s="30">
        <v>55978.1</v>
      </c>
      <c r="I188" s="92">
        <f t="shared" si="2"/>
        <v>55978.1</v>
      </c>
      <c r="J188" s="200"/>
      <c r="K188" s="200"/>
    </row>
    <row r="189" spans="1:11" ht="32.25" customHeight="1" outlineLevel="1" x14ac:dyDescent="0.2">
      <c r="A189" s="32" t="s">
        <v>522</v>
      </c>
      <c r="B189" s="48">
        <v>43280</v>
      </c>
      <c r="C189" s="48">
        <v>43830</v>
      </c>
      <c r="D189" s="49">
        <v>40</v>
      </c>
      <c r="E189" s="62"/>
      <c r="F189" s="199">
        <v>55070.400000000001</v>
      </c>
      <c r="G189" s="204">
        <v>907.7</v>
      </c>
      <c r="H189" s="30">
        <v>55978.1</v>
      </c>
      <c r="I189" s="92">
        <f t="shared" si="2"/>
        <v>55978.1</v>
      </c>
      <c r="J189" s="200"/>
      <c r="K189" s="200"/>
    </row>
    <row r="190" spans="1:11" ht="32.25" customHeight="1" outlineLevel="1" x14ac:dyDescent="0.2">
      <c r="A190" s="32" t="s">
        <v>519</v>
      </c>
      <c r="B190" s="48">
        <v>43280</v>
      </c>
      <c r="C190" s="48">
        <v>43830</v>
      </c>
      <c r="D190" s="49">
        <v>40</v>
      </c>
      <c r="E190" s="62"/>
      <c r="F190" s="68">
        <v>78357</v>
      </c>
      <c r="G190" s="203">
        <v>907.69</v>
      </c>
      <c r="H190" s="30">
        <v>79264.69</v>
      </c>
      <c r="I190" s="92">
        <f t="shared" si="2"/>
        <v>79264.69</v>
      </c>
      <c r="J190" s="200"/>
      <c r="K190" s="200"/>
    </row>
    <row r="191" spans="1:11" ht="32.25" customHeight="1" outlineLevel="1" x14ac:dyDescent="0.2">
      <c r="A191" s="32" t="s">
        <v>512</v>
      </c>
      <c r="B191" s="48">
        <v>43280</v>
      </c>
      <c r="C191" s="48">
        <v>43830</v>
      </c>
      <c r="D191" s="49">
        <v>40</v>
      </c>
      <c r="E191" s="62"/>
      <c r="F191" s="68">
        <v>78357</v>
      </c>
      <c r="G191" s="203">
        <v>907.69</v>
      </c>
      <c r="H191" s="30">
        <v>79264.69</v>
      </c>
      <c r="I191" s="92">
        <f t="shared" si="2"/>
        <v>79264.69</v>
      </c>
      <c r="J191" s="200"/>
      <c r="K191" s="200"/>
    </row>
    <row r="192" spans="1:11" ht="32.25" customHeight="1" outlineLevel="1" x14ac:dyDescent="0.2">
      <c r="A192" s="32" t="s">
        <v>528</v>
      </c>
      <c r="B192" s="48">
        <v>43280</v>
      </c>
      <c r="C192" s="48">
        <v>43830</v>
      </c>
      <c r="D192" s="49">
        <v>40</v>
      </c>
      <c r="E192" s="62"/>
      <c r="F192" s="199">
        <v>55070.400000000001</v>
      </c>
      <c r="G192" s="204">
        <v>907.7</v>
      </c>
      <c r="H192" s="30">
        <v>55978.1</v>
      </c>
      <c r="I192" s="92">
        <f t="shared" si="2"/>
        <v>55978.1</v>
      </c>
      <c r="J192" s="200"/>
      <c r="K192" s="200"/>
    </row>
    <row r="193" spans="1:11" ht="32.25" customHeight="1" outlineLevel="1" x14ac:dyDescent="0.2">
      <c r="A193" s="32" t="s">
        <v>529</v>
      </c>
      <c r="B193" s="48">
        <v>43280</v>
      </c>
      <c r="C193" s="48">
        <v>43830</v>
      </c>
      <c r="D193" s="49">
        <v>40</v>
      </c>
      <c r="E193" s="62"/>
      <c r="F193" s="199">
        <v>55070.400000000001</v>
      </c>
      <c r="G193" s="204">
        <v>907.7</v>
      </c>
      <c r="H193" s="30">
        <v>55978.1</v>
      </c>
      <c r="I193" s="92">
        <f t="shared" si="2"/>
        <v>55978.1</v>
      </c>
      <c r="J193" s="200"/>
      <c r="K193" s="200"/>
    </row>
    <row r="194" spans="1:11" ht="32.25" customHeight="1" outlineLevel="1" x14ac:dyDescent="0.2">
      <c r="A194" s="32" t="s">
        <v>530</v>
      </c>
      <c r="B194" s="48">
        <v>43280</v>
      </c>
      <c r="C194" s="48">
        <v>43830</v>
      </c>
      <c r="D194" s="49">
        <v>40</v>
      </c>
      <c r="E194" s="62"/>
      <c r="F194" s="68">
        <v>78357</v>
      </c>
      <c r="G194" s="204">
        <v>907.7</v>
      </c>
      <c r="H194" s="30">
        <v>79264.7</v>
      </c>
      <c r="I194" s="92">
        <f t="shared" si="2"/>
        <v>79264.7</v>
      </c>
      <c r="J194" s="200"/>
      <c r="K194" s="200"/>
    </row>
    <row r="195" spans="1:11" ht="39.75" customHeight="1" outlineLevel="1" x14ac:dyDescent="0.2">
      <c r="A195" s="32" t="s">
        <v>531</v>
      </c>
      <c r="B195" s="48">
        <v>43280</v>
      </c>
      <c r="C195" s="48">
        <v>43830</v>
      </c>
      <c r="D195" s="49">
        <v>40</v>
      </c>
      <c r="E195" s="62"/>
      <c r="F195" s="68">
        <v>78357</v>
      </c>
      <c r="G195" s="204">
        <v>907.7</v>
      </c>
      <c r="H195" s="30">
        <v>79264.7</v>
      </c>
      <c r="I195" s="92">
        <f t="shared" si="2"/>
        <v>79264.7</v>
      </c>
      <c r="J195" s="200"/>
      <c r="K195" s="200"/>
    </row>
    <row r="196" spans="1:11" ht="45.75" customHeight="1" outlineLevel="1" x14ac:dyDescent="0.2">
      <c r="A196" s="32" t="s">
        <v>532</v>
      </c>
      <c r="B196" s="48">
        <v>43280</v>
      </c>
      <c r="C196" s="48">
        <v>43830</v>
      </c>
      <c r="D196" s="49">
        <v>40</v>
      </c>
      <c r="E196" s="62"/>
      <c r="F196" s="199">
        <v>55070.400000000001</v>
      </c>
      <c r="G196" s="204">
        <v>907.7</v>
      </c>
      <c r="H196" s="30">
        <v>55978.1</v>
      </c>
      <c r="I196" s="92">
        <f t="shared" si="2"/>
        <v>55978.1</v>
      </c>
      <c r="J196" s="200"/>
      <c r="K196" s="200"/>
    </row>
    <row r="197" spans="1:11" ht="39.75" customHeight="1" outlineLevel="1" x14ac:dyDescent="0.2">
      <c r="A197" s="32" t="s">
        <v>533</v>
      </c>
      <c r="B197" s="48">
        <v>43280</v>
      </c>
      <c r="C197" s="48">
        <v>43830</v>
      </c>
      <c r="D197" s="49">
        <v>40</v>
      </c>
      <c r="E197" s="62"/>
      <c r="F197" s="199">
        <v>55070.400000000001</v>
      </c>
      <c r="G197" s="204">
        <v>907.7</v>
      </c>
      <c r="H197" s="30">
        <v>55978.1</v>
      </c>
      <c r="I197" s="92">
        <f t="shared" si="2"/>
        <v>55978.1</v>
      </c>
      <c r="J197" s="200"/>
      <c r="K197" s="200"/>
    </row>
    <row r="198" spans="1:11" ht="32.25" customHeight="1" outlineLevel="1" x14ac:dyDescent="0.2">
      <c r="A198" s="32" t="s">
        <v>93</v>
      </c>
      <c r="B198" s="48">
        <v>43280</v>
      </c>
      <c r="C198" s="48">
        <v>43830</v>
      </c>
      <c r="D198" s="49">
        <v>40</v>
      </c>
      <c r="E198" s="62"/>
      <c r="F198" s="68">
        <v>135117</v>
      </c>
      <c r="G198" s="55">
        <v>1992.98</v>
      </c>
      <c r="H198" s="30">
        <v>137109.98000000001</v>
      </c>
      <c r="I198" s="92">
        <f t="shared" si="2"/>
        <v>137109.98000000001</v>
      </c>
      <c r="J198" s="200"/>
      <c r="K198" s="200"/>
    </row>
    <row r="199" spans="1:11" ht="32.25" customHeight="1" outlineLevel="1" x14ac:dyDescent="0.2">
      <c r="A199" s="32" t="s">
        <v>94</v>
      </c>
      <c r="B199" s="48">
        <v>43280</v>
      </c>
      <c r="C199" s="48">
        <v>43830</v>
      </c>
      <c r="D199" s="49">
        <v>40</v>
      </c>
      <c r="E199" s="62"/>
      <c r="F199" s="68">
        <v>135117</v>
      </c>
      <c r="G199" s="55">
        <v>1992.98</v>
      </c>
      <c r="H199" s="30">
        <v>137109.98000000001</v>
      </c>
      <c r="I199" s="92">
        <f t="shared" si="2"/>
        <v>137109.98000000001</v>
      </c>
      <c r="J199" s="200"/>
      <c r="K199" s="200"/>
    </row>
    <row r="200" spans="1:11" ht="32.25" customHeight="1" outlineLevel="1" x14ac:dyDescent="0.2">
      <c r="A200" s="32" t="s">
        <v>95</v>
      </c>
      <c r="B200" s="48">
        <v>43280</v>
      </c>
      <c r="C200" s="48">
        <v>43830</v>
      </c>
      <c r="D200" s="49">
        <v>40</v>
      </c>
      <c r="E200" s="62"/>
      <c r="F200" s="68">
        <v>135117</v>
      </c>
      <c r="G200" s="55">
        <v>1992.98</v>
      </c>
      <c r="H200" s="30">
        <v>137109.98000000001</v>
      </c>
      <c r="I200" s="92">
        <f t="shared" si="2"/>
        <v>137109.98000000001</v>
      </c>
      <c r="J200" s="200"/>
      <c r="K200" s="200"/>
    </row>
    <row r="201" spans="1:11" ht="32.25" customHeight="1" outlineLevel="1" x14ac:dyDescent="0.2">
      <c r="A201" s="32" t="s">
        <v>524</v>
      </c>
      <c r="B201" s="48">
        <v>43280</v>
      </c>
      <c r="C201" s="48">
        <v>43830</v>
      </c>
      <c r="D201" s="49">
        <v>40</v>
      </c>
      <c r="E201" s="62"/>
      <c r="F201" s="68">
        <v>78357</v>
      </c>
      <c r="G201" s="204">
        <v>907.7</v>
      </c>
      <c r="H201" s="30">
        <v>79264.7</v>
      </c>
      <c r="I201" s="92">
        <f t="shared" si="2"/>
        <v>79264.7</v>
      </c>
      <c r="J201" s="200"/>
      <c r="K201" s="200"/>
    </row>
    <row r="202" spans="1:11" ht="32.25" customHeight="1" outlineLevel="1" x14ac:dyDescent="0.2">
      <c r="A202" s="32" t="s">
        <v>515</v>
      </c>
      <c r="B202" s="48">
        <v>43280</v>
      </c>
      <c r="C202" s="48">
        <v>43830</v>
      </c>
      <c r="D202" s="49">
        <v>40</v>
      </c>
      <c r="E202" s="62"/>
      <c r="F202" s="199">
        <v>55070.400000000001</v>
      </c>
      <c r="G202" s="203">
        <v>907.69</v>
      </c>
      <c r="H202" s="30">
        <v>55978.09</v>
      </c>
      <c r="I202" s="92">
        <f t="shared" si="2"/>
        <v>55978.09</v>
      </c>
      <c r="J202" s="200"/>
      <c r="K202" s="200"/>
    </row>
    <row r="203" spans="1:11" ht="32.25" customHeight="1" outlineLevel="1" x14ac:dyDescent="0.2">
      <c r="A203" s="32" t="s">
        <v>514</v>
      </c>
      <c r="B203" s="48">
        <v>43280</v>
      </c>
      <c r="C203" s="48">
        <v>43830</v>
      </c>
      <c r="D203" s="49">
        <v>40</v>
      </c>
      <c r="E203" s="62"/>
      <c r="F203" s="199">
        <v>55070.400000000001</v>
      </c>
      <c r="G203" s="203">
        <v>907.69</v>
      </c>
      <c r="H203" s="30">
        <v>55978.09</v>
      </c>
      <c r="I203" s="92">
        <f t="shared" ref="I203:I245" si="3">H203</f>
        <v>55978.09</v>
      </c>
      <c r="J203" s="200"/>
      <c r="K203" s="200"/>
    </row>
    <row r="204" spans="1:11" ht="32.25" customHeight="1" outlineLevel="1" x14ac:dyDescent="0.2">
      <c r="A204" s="32" t="s">
        <v>518</v>
      </c>
      <c r="B204" s="48">
        <v>43280</v>
      </c>
      <c r="C204" s="48">
        <v>43830</v>
      </c>
      <c r="D204" s="49">
        <v>40</v>
      </c>
      <c r="E204" s="62"/>
      <c r="F204" s="199">
        <v>55070.400000000001</v>
      </c>
      <c r="G204" s="204">
        <v>907.7</v>
      </c>
      <c r="H204" s="30">
        <v>55978.1</v>
      </c>
      <c r="I204" s="92">
        <f t="shared" si="3"/>
        <v>55978.1</v>
      </c>
      <c r="J204" s="200"/>
      <c r="K204" s="200"/>
    </row>
    <row r="205" spans="1:11" ht="32.25" customHeight="1" outlineLevel="1" x14ac:dyDescent="0.2">
      <c r="A205" s="32" t="s">
        <v>517</v>
      </c>
      <c r="B205" s="48">
        <v>43280</v>
      </c>
      <c r="C205" s="48">
        <v>43830</v>
      </c>
      <c r="D205" s="49">
        <v>40</v>
      </c>
      <c r="E205" s="62"/>
      <c r="F205" s="199">
        <v>55070.400000000001</v>
      </c>
      <c r="G205" s="203">
        <v>907.69</v>
      </c>
      <c r="H205" s="30">
        <v>55978.09</v>
      </c>
      <c r="I205" s="92">
        <f t="shared" si="3"/>
        <v>55978.09</v>
      </c>
      <c r="J205" s="200"/>
      <c r="K205" s="200"/>
    </row>
    <row r="206" spans="1:11" ht="32.25" customHeight="1" outlineLevel="1" x14ac:dyDescent="0.2">
      <c r="A206" s="32" t="s">
        <v>516</v>
      </c>
      <c r="B206" s="48">
        <v>43280</v>
      </c>
      <c r="C206" s="48">
        <v>43830</v>
      </c>
      <c r="D206" s="49">
        <v>40</v>
      </c>
      <c r="E206" s="62"/>
      <c r="F206" s="199">
        <v>55070.400000000001</v>
      </c>
      <c r="G206" s="203">
        <v>907.69</v>
      </c>
      <c r="H206" s="30">
        <v>55978.09</v>
      </c>
      <c r="I206" s="92">
        <f t="shared" si="3"/>
        <v>55978.09</v>
      </c>
      <c r="J206" s="200"/>
      <c r="K206" s="200"/>
    </row>
    <row r="207" spans="1:11" ht="32.25" customHeight="1" outlineLevel="1" x14ac:dyDescent="0.2">
      <c r="A207" s="32" t="s">
        <v>513</v>
      </c>
      <c r="B207" s="48">
        <v>43280</v>
      </c>
      <c r="C207" s="48">
        <v>43830</v>
      </c>
      <c r="D207" s="49">
        <v>40</v>
      </c>
      <c r="E207" s="62"/>
      <c r="F207" s="199">
        <v>55070.400000000001</v>
      </c>
      <c r="G207" s="203">
        <v>907.69</v>
      </c>
      <c r="H207" s="30">
        <v>55978.09</v>
      </c>
      <c r="I207" s="92">
        <f t="shared" si="3"/>
        <v>55978.09</v>
      </c>
      <c r="J207" s="200"/>
      <c r="K207" s="200"/>
    </row>
    <row r="208" spans="1:11" ht="32.25" customHeight="1" outlineLevel="1" x14ac:dyDescent="0.2">
      <c r="A208" s="32" t="s">
        <v>96</v>
      </c>
      <c r="B208" s="48">
        <v>43280</v>
      </c>
      <c r="C208" s="48">
        <v>43830</v>
      </c>
      <c r="D208" s="49">
        <v>40</v>
      </c>
      <c r="E208" s="62"/>
      <c r="F208" s="68">
        <v>135117</v>
      </c>
      <c r="G208" s="55">
        <v>1992.98</v>
      </c>
      <c r="H208" s="30">
        <v>137109.98000000001</v>
      </c>
      <c r="I208" s="92">
        <f t="shared" si="3"/>
        <v>137109.98000000001</v>
      </c>
      <c r="J208" s="200"/>
      <c r="K208" s="200"/>
    </row>
    <row r="209" spans="1:11" ht="32.25" customHeight="1" outlineLevel="1" x14ac:dyDescent="0.2">
      <c r="A209" s="32" t="s">
        <v>97</v>
      </c>
      <c r="B209" s="48">
        <v>43280</v>
      </c>
      <c r="C209" s="48">
        <v>43830</v>
      </c>
      <c r="D209" s="49">
        <v>40</v>
      </c>
      <c r="E209" s="62"/>
      <c r="F209" s="68">
        <v>135117</v>
      </c>
      <c r="G209" s="55">
        <v>1992.97</v>
      </c>
      <c r="H209" s="30">
        <v>137109.97</v>
      </c>
      <c r="I209" s="92">
        <f t="shared" si="3"/>
        <v>137109.97</v>
      </c>
      <c r="J209" s="200"/>
      <c r="K209" s="200"/>
    </row>
    <row r="210" spans="1:11" ht="32.25" customHeight="1" outlineLevel="1" x14ac:dyDescent="0.2">
      <c r="A210" s="32" t="s">
        <v>98</v>
      </c>
      <c r="B210" s="48">
        <v>43280</v>
      </c>
      <c r="C210" s="48">
        <v>43830</v>
      </c>
      <c r="D210" s="49">
        <v>40</v>
      </c>
      <c r="E210" s="62"/>
      <c r="F210" s="68">
        <v>135117</v>
      </c>
      <c r="G210" s="55">
        <v>1992.97</v>
      </c>
      <c r="H210" s="30">
        <v>137109.97</v>
      </c>
      <c r="I210" s="92">
        <f t="shared" si="3"/>
        <v>137109.97</v>
      </c>
      <c r="J210" s="200"/>
      <c r="K210" s="200"/>
    </row>
    <row r="211" spans="1:11" ht="32.25" customHeight="1" outlineLevel="1" x14ac:dyDescent="0.2">
      <c r="A211" s="32" t="s">
        <v>99</v>
      </c>
      <c r="B211" s="48">
        <v>43280</v>
      </c>
      <c r="C211" s="48">
        <v>43830</v>
      </c>
      <c r="D211" s="49">
        <v>40</v>
      </c>
      <c r="E211" s="62"/>
      <c r="F211" s="68">
        <v>135117</v>
      </c>
      <c r="G211" s="55">
        <v>1992.98</v>
      </c>
      <c r="H211" s="30">
        <v>137109.98000000001</v>
      </c>
      <c r="I211" s="92">
        <f t="shared" si="3"/>
        <v>137109.98000000001</v>
      </c>
      <c r="J211" s="200"/>
      <c r="K211" s="200"/>
    </row>
    <row r="212" spans="1:11" ht="32.25" customHeight="1" outlineLevel="1" x14ac:dyDescent="0.2">
      <c r="A212" s="32" t="s">
        <v>100</v>
      </c>
      <c r="B212" s="48">
        <v>43280</v>
      </c>
      <c r="C212" s="48">
        <v>43830</v>
      </c>
      <c r="D212" s="49">
        <v>40</v>
      </c>
      <c r="E212" s="62"/>
      <c r="F212" s="55">
        <v>162144.07</v>
      </c>
      <c r="G212" s="55">
        <v>2391.63</v>
      </c>
      <c r="H212" s="30">
        <v>164535.70000000001</v>
      </c>
      <c r="I212" s="92">
        <f t="shared" si="3"/>
        <v>164535.70000000001</v>
      </c>
      <c r="J212" s="200"/>
      <c r="K212" s="200"/>
    </row>
    <row r="213" spans="1:11" ht="32.25" customHeight="1" outlineLevel="1" x14ac:dyDescent="0.2">
      <c r="A213" s="32" t="s">
        <v>101</v>
      </c>
      <c r="B213" s="48">
        <v>43280</v>
      </c>
      <c r="C213" s="48">
        <v>43830</v>
      </c>
      <c r="D213" s="49">
        <v>40</v>
      </c>
      <c r="E213" s="62"/>
      <c r="F213" s="68">
        <v>135117</v>
      </c>
      <c r="G213" s="55">
        <v>1992.97</v>
      </c>
      <c r="H213" s="30">
        <v>137109.97</v>
      </c>
      <c r="I213" s="92">
        <f t="shared" si="3"/>
        <v>137109.97</v>
      </c>
      <c r="J213" s="200"/>
      <c r="K213" s="200"/>
    </row>
    <row r="214" spans="1:11" ht="32.25" customHeight="1" outlineLevel="1" x14ac:dyDescent="0.2">
      <c r="A214" s="32" t="s">
        <v>102</v>
      </c>
      <c r="B214" s="48">
        <v>43280</v>
      </c>
      <c r="C214" s="48">
        <v>43830</v>
      </c>
      <c r="D214" s="49">
        <v>40</v>
      </c>
      <c r="E214" s="62"/>
      <c r="F214" s="68">
        <v>135117</v>
      </c>
      <c r="G214" s="55">
        <v>1992.97</v>
      </c>
      <c r="H214" s="30">
        <v>137109.97</v>
      </c>
      <c r="I214" s="92">
        <f t="shared" si="3"/>
        <v>137109.97</v>
      </c>
      <c r="J214" s="200"/>
      <c r="K214" s="200"/>
    </row>
    <row r="215" spans="1:11" ht="32.25" customHeight="1" outlineLevel="1" x14ac:dyDescent="0.2">
      <c r="A215" s="32" t="s">
        <v>103</v>
      </c>
      <c r="B215" s="48">
        <v>43280</v>
      </c>
      <c r="C215" s="48">
        <v>43830</v>
      </c>
      <c r="D215" s="49">
        <v>40</v>
      </c>
      <c r="E215" s="62"/>
      <c r="F215" s="68">
        <v>135117</v>
      </c>
      <c r="G215" s="55">
        <v>1992.98</v>
      </c>
      <c r="H215" s="30">
        <v>137109.98000000001</v>
      </c>
      <c r="I215" s="92">
        <f t="shared" si="3"/>
        <v>137109.98000000001</v>
      </c>
      <c r="J215" s="200"/>
      <c r="K215" s="200"/>
    </row>
    <row r="216" spans="1:11" ht="32.25" customHeight="1" outlineLevel="1" x14ac:dyDescent="0.2">
      <c r="A216" s="32" t="s">
        <v>104</v>
      </c>
      <c r="B216" s="48">
        <v>43280</v>
      </c>
      <c r="C216" s="48">
        <v>43830</v>
      </c>
      <c r="D216" s="49">
        <v>40</v>
      </c>
      <c r="E216" s="62"/>
      <c r="F216" s="55">
        <v>162144.07</v>
      </c>
      <c r="G216" s="55">
        <v>2391.63</v>
      </c>
      <c r="H216" s="30">
        <v>164535.70000000001</v>
      </c>
      <c r="I216" s="92">
        <f t="shared" si="3"/>
        <v>164535.70000000001</v>
      </c>
      <c r="J216" s="200"/>
      <c r="K216" s="200"/>
    </row>
    <row r="217" spans="1:11" ht="32.25" customHeight="1" outlineLevel="1" x14ac:dyDescent="0.2">
      <c r="A217" s="32" t="s">
        <v>105</v>
      </c>
      <c r="B217" s="48">
        <v>43280</v>
      </c>
      <c r="C217" s="48">
        <v>43830</v>
      </c>
      <c r="D217" s="49">
        <v>40</v>
      </c>
      <c r="E217" s="62"/>
      <c r="F217" s="68">
        <v>135117</v>
      </c>
      <c r="G217" s="55">
        <v>1992.98</v>
      </c>
      <c r="H217" s="30">
        <v>137109.98000000001</v>
      </c>
      <c r="I217" s="92">
        <f t="shared" si="3"/>
        <v>137109.98000000001</v>
      </c>
      <c r="J217" s="200"/>
      <c r="K217" s="200"/>
    </row>
    <row r="218" spans="1:11" ht="32.25" customHeight="1" outlineLevel="1" x14ac:dyDescent="0.2">
      <c r="A218" s="32" t="s">
        <v>106</v>
      </c>
      <c r="B218" s="48">
        <v>43280</v>
      </c>
      <c r="C218" s="48">
        <v>43830</v>
      </c>
      <c r="D218" s="49">
        <v>40</v>
      </c>
      <c r="E218" s="62"/>
      <c r="F218" s="68">
        <v>135117</v>
      </c>
      <c r="G218" s="55">
        <v>1992.97</v>
      </c>
      <c r="H218" s="30">
        <v>137109.97</v>
      </c>
      <c r="I218" s="92">
        <f t="shared" si="3"/>
        <v>137109.97</v>
      </c>
      <c r="J218" s="200"/>
      <c r="K218" s="200"/>
    </row>
    <row r="219" spans="1:11" ht="32.25" customHeight="1" outlineLevel="1" x14ac:dyDescent="0.2">
      <c r="A219" s="32" t="s">
        <v>107</v>
      </c>
      <c r="B219" s="48">
        <v>43280</v>
      </c>
      <c r="C219" s="48">
        <v>43830</v>
      </c>
      <c r="D219" s="49">
        <v>40</v>
      </c>
      <c r="E219" s="62"/>
      <c r="F219" s="68">
        <v>135117</v>
      </c>
      <c r="G219" s="55">
        <v>1992.98</v>
      </c>
      <c r="H219" s="30">
        <v>137109.98000000001</v>
      </c>
      <c r="I219" s="92">
        <f t="shared" si="3"/>
        <v>137109.98000000001</v>
      </c>
      <c r="J219" s="200"/>
      <c r="K219" s="200"/>
    </row>
    <row r="220" spans="1:11" ht="32.25" customHeight="1" outlineLevel="1" x14ac:dyDescent="0.2">
      <c r="A220" s="32" t="s">
        <v>108</v>
      </c>
      <c r="B220" s="48">
        <v>43280</v>
      </c>
      <c r="C220" s="48">
        <v>43830</v>
      </c>
      <c r="D220" s="49">
        <v>40</v>
      </c>
      <c r="E220" s="62"/>
      <c r="F220" s="68">
        <v>135117</v>
      </c>
      <c r="G220" s="55">
        <v>1992.97</v>
      </c>
      <c r="H220" s="30">
        <v>137109.97</v>
      </c>
      <c r="I220" s="92">
        <f t="shared" si="3"/>
        <v>137109.97</v>
      </c>
      <c r="J220" s="200"/>
      <c r="K220" s="200"/>
    </row>
    <row r="221" spans="1:11" ht="32.25" customHeight="1" outlineLevel="1" x14ac:dyDescent="0.2">
      <c r="A221" s="32" t="s">
        <v>109</v>
      </c>
      <c r="B221" s="48">
        <v>43280</v>
      </c>
      <c r="C221" s="48">
        <v>43830</v>
      </c>
      <c r="D221" s="49">
        <v>40</v>
      </c>
      <c r="E221" s="62"/>
      <c r="F221" s="68">
        <v>135117</v>
      </c>
      <c r="G221" s="55">
        <v>1992.98</v>
      </c>
      <c r="H221" s="30">
        <v>137109.98000000001</v>
      </c>
      <c r="I221" s="92">
        <f t="shared" si="3"/>
        <v>137109.98000000001</v>
      </c>
      <c r="J221" s="200"/>
      <c r="K221" s="200"/>
    </row>
    <row r="222" spans="1:11" ht="32.25" customHeight="1" outlineLevel="1" x14ac:dyDescent="0.2">
      <c r="A222" s="32" t="s">
        <v>110</v>
      </c>
      <c r="B222" s="48">
        <v>43280</v>
      </c>
      <c r="C222" s="48">
        <v>43830</v>
      </c>
      <c r="D222" s="49">
        <v>40</v>
      </c>
      <c r="E222" s="62"/>
      <c r="F222" s="68">
        <v>135117</v>
      </c>
      <c r="G222" s="55">
        <v>1992.97</v>
      </c>
      <c r="H222" s="30">
        <v>137109.97</v>
      </c>
      <c r="I222" s="92">
        <f t="shared" si="3"/>
        <v>137109.97</v>
      </c>
      <c r="J222" s="200"/>
      <c r="K222" s="200"/>
    </row>
    <row r="223" spans="1:11" ht="32.25" customHeight="1" outlineLevel="1" x14ac:dyDescent="0.2">
      <c r="A223" s="32" t="s">
        <v>111</v>
      </c>
      <c r="B223" s="48">
        <v>43280</v>
      </c>
      <c r="C223" s="48">
        <v>43830</v>
      </c>
      <c r="D223" s="49">
        <v>40</v>
      </c>
      <c r="E223" s="62"/>
      <c r="F223" s="68">
        <v>135117</v>
      </c>
      <c r="G223" s="55">
        <v>1992.97</v>
      </c>
      <c r="H223" s="30">
        <v>137109.97</v>
      </c>
      <c r="I223" s="92">
        <f t="shared" si="3"/>
        <v>137109.97</v>
      </c>
      <c r="J223" s="200"/>
      <c r="K223" s="200"/>
    </row>
    <row r="224" spans="1:11" ht="32.25" customHeight="1" outlineLevel="1" x14ac:dyDescent="0.2">
      <c r="A224" s="32" t="s">
        <v>112</v>
      </c>
      <c r="B224" s="48">
        <v>43280</v>
      </c>
      <c r="C224" s="48">
        <v>43830</v>
      </c>
      <c r="D224" s="49">
        <v>40</v>
      </c>
      <c r="E224" s="62"/>
      <c r="F224" s="68">
        <v>135117</v>
      </c>
      <c r="G224" s="55">
        <v>1992.97</v>
      </c>
      <c r="H224" s="30">
        <v>137109.97</v>
      </c>
      <c r="I224" s="92">
        <f t="shared" si="3"/>
        <v>137109.97</v>
      </c>
      <c r="J224" s="200"/>
      <c r="K224" s="200"/>
    </row>
    <row r="225" spans="1:42" ht="32.25" customHeight="1" outlineLevel="1" x14ac:dyDescent="0.2">
      <c r="A225" s="32" t="s">
        <v>113</v>
      </c>
      <c r="B225" s="48">
        <v>43280</v>
      </c>
      <c r="C225" s="48">
        <v>43830</v>
      </c>
      <c r="D225" s="49">
        <v>40</v>
      </c>
      <c r="E225" s="62"/>
      <c r="F225" s="68">
        <v>135117</v>
      </c>
      <c r="G225" s="55">
        <v>1992.97</v>
      </c>
      <c r="H225" s="30">
        <v>137109.97</v>
      </c>
      <c r="I225" s="92">
        <f t="shared" si="3"/>
        <v>137109.97</v>
      </c>
      <c r="J225" s="200"/>
      <c r="K225" s="200"/>
    </row>
    <row r="226" spans="1:42" s="10" customFormat="1" ht="32.25" customHeight="1" outlineLevel="1" x14ac:dyDescent="0.2">
      <c r="A226" s="32" t="s">
        <v>534</v>
      </c>
      <c r="B226" s="48">
        <v>43280</v>
      </c>
      <c r="C226" s="48">
        <v>43830</v>
      </c>
      <c r="D226" s="49">
        <v>40</v>
      </c>
      <c r="E226" s="62"/>
      <c r="F226" s="68">
        <v>135117</v>
      </c>
      <c r="G226" s="55">
        <v>1992.98</v>
      </c>
      <c r="H226" s="30">
        <v>137109.98000000001</v>
      </c>
      <c r="I226" s="92">
        <f t="shared" si="3"/>
        <v>137109.98000000001</v>
      </c>
      <c r="J226" s="200"/>
      <c r="K226" s="200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4" customFormat="1" ht="32.25" customHeight="1" outlineLevel="1" x14ac:dyDescent="0.2">
      <c r="A227" s="32" t="s">
        <v>114</v>
      </c>
      <c r="B227" s="48">
        <v>43280</v>
      </c>
      <c r="C227" s="48">
        <v>43830</v>
      </c>
      <c r="D227" s="49">
        <v>40</v>
      </c>
      <c r="E227" s="62"/>
      <c r="F227" s="55">
        <v>162144.07</v>
      </c>
      <c r="G227" s="55">
        <v>2391.62</v>
      </c>
      <c r="H227" s="30">
        <v>164535.69</v>
      </c>
      <c r="I227" s="92">
        <f t="shared" si="3"/>
        <v>164535.69</v>
      </c>
      <c r="J227" s="200"/>
      <c r="K227" s="200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ht="32.25" customHeight="1" outlineLevel="1" x14ac:dyDescent="0.2">
      <c r="A228" s="32" t="s">
        <v>115</v>
      </c>
      <c r="B228" s="48">
        <v>43280</v>
      </c>
      <c r="C228" s="48">
        <v>43830</v>
      </c>
      <c r="D228" s="49">
        <v>40</v>
      </c>
      <c r="E228" s="62"/>
      <c r="F228" s="68">
        <v>135117</v>
      </c>
      <c r="G228" s="55">
        <v>1992.98</v>
      </c>
      <c r="H228" s="30">
        <v>137109.98000000001</v>
      </c>
      <c r="I228" s="92">
        <f t="shared" si="3"/>
        <v>137109.98000000001</v>
      </c>
      <c r="J228" s="200"/>
      <c r="K228" s="200"/>
    </row>
    <row r="229" spans="1:42" ht="32.25" customHeight="1" outlineLevel="1" x14ac:dyDescent="0.2">
      <c r="A229" s="32" t="s">
        <v>116</v>
      </c>
      <c r="B229" s="48">
        <v>43280</v>
      </c>
      <c r="C229" s="48">
        <v>43830</v>
      </c>
      <c r="D229" s="49">
        <v>40</v>
      </c>
      <c r="E229" s="62"/>
      <c r="F229" s="68">
        <v>135117</v>
      </c>
      <c r="G229" s="55">
        <v>1992.98</v>
      </c>
      <c r="H229" s="30">
        <v>137109.98000000001</v>
      </c>
      <c r="I229" s="92">
        <f t="shared" si="3"/>
        <v>137109.98000000001</v>
      </c>
      <c r="J229" s="200"/>
      <c r="K229" s="200"/>
    </row>
    <row r="230" spans="1:42" s="4" customFormat="1" ht="32.25" customHeight="1" outlineLevel="1" x14ac:dyDescent="0.2">
      <c r="A230" s="32" t="s">
        <v>117</v>
      </c>
      <c r="B230" s="48">
        <v>43280</v>
      </c>
      <c r="C230" s="48">
        <v>43830</v>
      </c>
      <c r="D230" s="49">
        <v>40</v>
      </c>
      <c r="E230" s="62"/>
      <c r="F230" s="68">
        <v>135117</v>
      </c>
      <c r="G230" s="55">
        <v>1992.98</v>
      </c>
      <c r="H230" s="30">
        <v>137109.98000000001</v>
      </c>
      <c r="I230" s="92">
        <f t="shared" si="3"/>
        <v>137109.98000000001</v>
      </c>
      <c r="J230" s="200"/>
      <c r="K230" s="200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ht="32.25" customHeight="1" outlineLevel="1" x14ac:dyDescent="0.2">
      <c r="A231" s="32" t="s">
        <v>118</v>
      </c>
      <c r="B231" s="48">
        <v>43280</v>
      </c>
      <c r="C231" s="48">
        <v>43830</v>
      </c>
      <c r="D231" s="49">
        <v>40</v>
      </c>
      <c r="E231" s="62"/>
      <c r="F231" s="55">
        <v>162144.06</v>
      </c>
      <c r="G231" s="55">
        <v>2391.62</v>
      </c>
      <c r="H231" s="30">
        <v>164535.67999999999</v>
      </c>
      <c r="I231" s="92">
        <f t="shared" si="3"/>
        <v>164535.67999999999</v>
      </c>
      <c r="J231" s="200"/>
      <c r="K231" s="200"/>
    </row>
    <row r="232" spans="1:42" ht="32.25" customHeight="1" outlineLevel="1" x14ac:dyDescent="0.2">
      <c r="A232" s="32" t="s">
        <v>119</v>
      </c>
      <c r="B232" s="48">
        <v>43280</v>
      </c>
      <c r="C232" s="48">
        <v>43830</v>
      </c>
      <c r="D232" s="49">
        <v>40</v>
      </c>
      <c r="E232" s="62"/>
      <c r="F232" s="68">
        <v>135117</v>
      </c>
      <c r="G232" s="55">
        <v>1992.97</v>
      </c>
      <c r="H232" s="30">
        <v>137109.97</v>
      </c>
      <c r="I232" s="92">
        <f t="shared" si="3"/>
        <v>137109.97</v>
      </c>
      <c r="J232" s="200"/>
      <c r="K232" s="200"/>
    </row>
    <row r="233" spans="1:42" ht="32.25" customHeight="1" outlineLevel="1" x14ac:dyDescent="0.2">
      <c r="A233" s="32" t="s">
        <v>120</v>
      </c>
      <c r="B233" s="48">
        <v>43280</v>
      </c>
      <c r="C233" s="48">
        <v>43830</v>
      </c>
      <c r="D233" s="49">
        <v>40</v>
      </c>
      <c r="E233" s="62"/>
      <c r="F233" s="55">
        <v>162144.07</v>
      </c>
      <c r="G233" s="55">
        <v>2391.63</v>
      </c>
      <c r="H233" s="30">
        <v>164535.70000000001</v>
      </c>
      <c r="I233" s="92">
        <f t="shared" si="3"/>
        <v>164535.70000000001</v>
      </c>
      <c r="J233" s="200"/>
      <c r="K233" s="200"/>
    </row>
    <row r="234" spans="1:42" ht="32.25" customHeight="1" outlineLevel="1" x14ac:dyDescent="0.2">
      <c r="A234" s="32" t="s">
        <v>121</v>
      </c>
      <c r="B234" s="48">
        <v>43280</v>
      </c>
      <c r="C234" s="48">
        <v>43830</v>
      </c>
      <c r="D234" s="49">
        <v>40</v>
      </c>
      <c r="E234" s="62"/>
      <c r="F234" s="68">
        <v>135117</v>
      </c>
      <c r="G234" s="55">
        <v>1992.98</v>
      </c>
      <c r="H234" s="30">
        <v>137109.98000000001</v>
      </c>
      <c r="I234" s="92">
        <f t="shared" si="3"/>
        <v>137109.98000000001</v>
      </c>
      <c r="J234" s="200"/>
      <c r="K234" s="200"/>
    </row>
    <row r="235" spans="1:42" ht="32.25" customHeight="1" outlineLevel="1" x14ac:dyDescent="0.2">
      <c r="A235" s="32" t="s">
        <v>122</v>
      </c>
      <c r="B235" s="48">
        <v>43280</v>
      </c>
      <c r="C235" s="48">
        <v>43830</v>
      </c>
      <c r="D235" s="49">
        <v>40</v>
      </c>
      <c r="E235" s="62"/>
      <c r="F235" s="68">
        <v>135117</v>
      </c>
      <c r="G235" s="55">
        <v>1992.98</v>
      </c>
      <c r="H235" s="30">
        <v>137109.98000000001</v>
      </c>
      <c r="I235" s="92">
        <f t="shared" si="3"/>
        <v>137109.98000000001</v>
      </c>
      <c r="J235" s="200"/>
      <c r="K235" s="200"/>
    </row>
    <row r="236" spans="1:42" ht="32.25" customHeight="1" outlineLevel="1" x14ac:dyDescent="0.2">
      <c r="A236" s="32" t="s">
        <v>123</v>
      </c>
      <c r="B236" s="48">
        <v>43280</v>
      </c>
      <c r="C236" s="48">
        <v>43830</v>
      </c>
      <c r="D236" s="49">
        <v>40</v>
      </c>
      <c r="E236" s="62"/>
      <c r="F236" s="68">
        <v>135117</v>
      </c>
      <c r="G236" s="55">
        <v>1992.97</v>
      </c>
      <c r="H236" s="30">
        <v>137109.97</v>
      </c>
      <c r="I236" s="92">
        <f t="shared" si="3"/>
        <v>137109.97</v>
      </c>
      <c r="J236" s="200"/>
      <c r="K236" s="200"/>
    </row>
    <row r="237" spans="1:42" ht="32.25" customHeight="1" outlineLevel="1" x14ac:dyDescent="0.2">
      <c r="A237" s="32" t="s">
        <v>124</v>
      </c>
      <c r="B237" s="48">
        <v>43280</v>
      </c>
      <c r="C237" s="48">
        <v>43830</v>
      </c>
      <c r="D237" s="49">
        <v>40</v>
      </c>
      <c r="E237" s="62"/>
      <c r="F237" s="68">
        <v>135117</v>
      </c>
      <c r="G237" s="55">
        <v>1992.98</v>
      </c>
      <c r="H237" s="30">
        <v>137109.98000000001</v>
      </c>
      <c r="I237" s="92">
        <f t="shared" si="3"/>
        <v>137109.98000000001</v>
      </c>
      <c r="J237" s="200"/>
      <c r="K237" s="200"/>
    </row>
    <row r="238" spans="1:42" ht="32.25" customHeight="1" outlineLevel="1" x14ac:dyDescent="0.2">
      <c r="A238" s="32" t="s">
        <v>125</v>
      </c>
      <c r="B238" s="48">
        <v>43280</v>
      </c>
      <c r="C238" s="48">
        <v>43830</v>
      </c>
      <c r="D238" s="49">
        <v>40</v>
      </c>
      <c r="E238" s="62"/>
      <c r="F238" s="68">
        <v>135117</v>
      </c>
      <c r="G238" s="55">
        <v>1992.97</v>
      </c>
      <c r="H238" s="30">
        <v>137109.97</v>
      </c>
      <c r="I238" s="92">
        <f t="shared" si="3"/>
        <v>137109.97</v>
      </c>
      <c r="J238" s="200"/>
      <c r="K238" s="200"/>
    </row>
    <row r="239" spans="1:42" ht="32.25" customHeight="1" outlineLevel="1" x14ac:dyDescent="0.2">
      <c r="A239" s="32" t="s">
        <v>126</v>
      </c>
      <c r="B239" s="48">
        <v>43280</v>
      </c>
      <c r="C239" s="48">
        <v>43830</v>
      </c>
      <c r="D239" s="49">
        <v>40</v>
      </c>
      <c r="E239" s="62"/>
      <c r="F239" s="68">
        <v>135117</v>
      </c>
      <c r="G239" s="55">
        <v>1992.98</v>
      </c>
      <c r="H239" s="30">
        <v>137109.98000000001</v>
      </c>
      <c r="I239" s="92">
        <f t="shared" si="3"/>
        <v>137109.98000000001</v>
      </c>
      <c r="J239" s="200"/>
      <c r="K239" s="200"/>
    </row>
    <row r="240" spans="1:42" ht="32.25" customHeight="1" outlineLevel="1" x14ac:dyDescent="0.2">
      <c r="A240" s="32" t="s">
        <v>535</v>
      </c>
      <c r="B240" s="48">
        <v>43281</v>
      </c>
      <c r="C240" s="201">
        <v>43465</v>
      </c>
      <c r="D240" s="49">
        <v>40</v>
      </c>
      <c r="E240" s="62"/>
      <c r="F240" s="55">
        <v>746037.82</v>
      </c>
      <c r="G240" s="55">
        <v>11004.06</v>
      </c>
      <c r="H240" s="30">
        <v>757041.88</v>
      </c>
      <c r="I240" s="92">
        <f t="shared" si="3"/>
        <v>757041.88</v>
      </c>
      <c r="J240" s="200"/>
      <c r="K240" s="200"/>
    </row>
    <row r="241" spans="1:36" ht="32.25" customHeight="1" outlineLevel="1" x14ac:dyDescent="0.2">
      <c r="A241" s="32" t="s">
        <v>135</v>
      </c>
      <c r="B241" s="48">
        <v>43281</v>
      </c>
      <c r="C241" s="201">
        <v>43465</v>
      </c>
      <c r="D241" s="49">
        <v>40</v>
      </c>
      <c r="E241" s="62"/>
      <c r="F241" s="55">
        <v>746037.82</v>
      </c>
      <c r="G241" s="55">
        <v>11004.06</v>
      </c>
      <c r="H241" s="30">
        <v>757041.88</v>
      </c>
      <c r="I241" s="92">
        <f t="shared" si="3"/>
        <v>757041.88</v>
      </c>
      <c r="J241" s="200"/>
      <c r="K241" s="200"/>
    </row>
    <row r="242" spans="1:36" ht="32.25" customHeight="1" outlineLevel="1" x14ac:dyDescent="0.2">
      <c r="A242" s="32" t="s">
        <v>136</v>
      </c>
      <c r="B242" s="48">
        <v>43281</v>
      </c>
      <c r="C242" s="201">
        <v>43465</v>
      </c>
      <c r="D242" s="49">
        <v>40</v>
      </c>
      <c r="E242" s="62"/>
      <c r="F242" s="55">
        <f>1390208.18-674976.97</f>
        <v>715231.21</v>
      </c>
      <c r="G242" s="55">
        <v>10549.66</v>
      </c>
      <c r="H242" s="30">
        <v>725780.87</v>
      </c>
      <c r="I242" s="92">
        <f t="shared" si="3"/>
        <v>725780.87</v>
      </c>
      <c r="J242" s="200"/>
      <c r="K242" s="200"/>
    </row>
    <row r="243" spans="1:36" ht="32.25" customHeight="1" outlineLevel="1" x14ac:dyDescent="0.2">
      <c r="A243" s="32" t="s">
        <v>137</v>
      </c>
      <c r="B243" s="48">
        <v>43281</v>
      </c>
      <c r="C243" s="201">
        <v>43465</v>
      </c>
      <c r="D243" s="49">
        <v>40</v>
      </c>
      <c r="E243" s="62"/>
      <c r="F243" s="55">
        <v>498881.33</v>
      </c>
      <c r="G243" s="55">
        <v>7952.25</v>
      </c>
      <c r="H243" s="30">
        <v>506833.58</v>
      </c>
      <c r="I243" s="92">
        <f t="shared" si="3"/>
        <v>506833.58</v>
      </c>
      <c r="J243" s="200"/>
      <c r="K243" s="200"/>
    </row>
    <row r="244" spans="1:36" ht="32.25" customHeight="1" outlineLevel="1" x14ac:dyDescent="0.2">
      <c r="A244" s="32" t="s">
        <v>508</v>
      </c>
      <c r="B244" s="48">
        <v>43069</v>
      </c>
      <c r="C244" s="48">
        <v>43464</v>
      </c>
      <c r="D244" s="49">
        <v>40</v>
      </c>
      <c r="E244" s="62"/>
      <c r="F244" s="55">
        <v>59359.040000000001</v>
      </c>
      <c r="G244" s="55">
        <v>1459.64</v>
      </c>
      <c r="H244" s="30">
        <v>60818.68</v>
      </c>
      <c r="I244" s="92">
        <f t="shared" si="3"/>
        <v>60818.68</v>
      </c>
      <c r="J244" s="200"/>
      <c r="K244" s="200"/>
    </row>
    <row r="245" spans="1:36" ht="39" customHeight="1" x14ac:dyDescent="0.2">
      <c r="A245" s="125"/>
      <c r="B245" s="48"/>
      <c r="C245" s="201"/>
      <c r="D245" s="169"/>
      <c r="E245" s="16">
        <f>SUM(E11:E244)</f>
        <v>866335347.49000037</v>
      </c>
      <c r="F245" s="16">
        <f>SUM(F11:F244)</f>
        <v>389557308.90000004</v>
      </c>
      <c r="G245" s="16">
        <f>SUM(G11:G244)</f>
        <v>347612752.84000003</v>
      </c>
      <c r="H245" s="16">
        <f>SUM(H11:H244)</f>
        <v>1603505409.2299986</v>
      </c>
      <c r="I245" s="92">
        <f t="shared" si="3"/>
        <v>1603505409.2299986</v>
      </c>
      <c r="J245" s="205"/>
      <c r="K245" s="205"/>
    </row>
    <row r="246" spans="1:36" s="4" customFormat="1" ht="22.5" customHeight="1" x14ac:dyDescent="0.2">
      <c r="A246" s="126"/>
      <c r="B246" s="206"/>
      <c r="C246" s="206"/>
      <c r="D246" s="170"/>
      <c r="E246" s="207"/>
      <c r="F246" s="207"/>
      <c r="G246" s="207"/>
      <c r="H246" s="92"/>
      <c r="I246" s="92"/>
      <c r="J246" s="100"/>
      <c r="K246" s="100"/>
    </row>
    <row r="247" spans="1:36" ht="24.75" customHeight="1" x14ac:dyDescent="0.2">
      <c r="A247" s="127" t="s">
        <v>15</v>
      </c>
      <c r="B247" s="206"/>
      <c r="C247" s="206"/>
      <c r="D247" s="171"/>
      <c r="E247" s="63"/>
      <c r="F247" s="63"/>
      <c r="G247" s="63"/>
      <c r="H247" s="16"/>
      <c r="I247" s="16"/>
      <c r="J247" s="208"/>
      <c r="K247" s="18"/>
    </row>
    <row r="248" spans="1:36" s="4" customFormat="1" ht="26.25" customHeight="1" x14ac:dyDescent="0.2">
      <c r="A248" s="93" t="s">
        <v>72</v>
      </c>
      <c r="B248" s="45"/>
      <c r="C248" s="94"/>
      <c r="D248" s="95"/>
      <c r="E248" s="209"/>
      <c r="F248" s="209"/>
      <c r="G248" s="63"/>
      <c r="H248" s="109"/>
      <c r="I248" s="92"/>
      <c r="J248" s="29"/>
      <c r="K248" s="210"/>
    </row>
    <row r="249" spans="1:36" s="3" customFormat="1" ht="33.75" hidden="1" customHeight="1" outlineLevel="1" x14ac:dyDescent="0.2">
      <c r="A249" s="128" t="s">
        <v>559</v>
      </c>
      <c r="B249" s="96">
        <v>43475</v>
      </c>
      <c r="C249" s="96">
        <v>43585</v>
      </c>
      <c r="D249" s="97">
        <v>50</v>
      </c>
      <c r="E249" s="199">
        <v>5229.2</v>
      </c>
      <c r="F249" s="62"/>
      <c r="G249" s="62"/>
      <c r="H249" s="30">
        <f>E249+F249+G249</f>
        <v>5229.2</v>
      </c>
      <c r="I249" s="19">
        <v>5229.2</v>
      </c>
      <c r="J249" s="211"/>
      <c r="K249" s="21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1:36" s="4" customFormat="1" ht="60" hidden="1" customHeight="1" outlineLevel="1" x14ac:dyDescent="0.2">
      <c r="A250" s="128" t="s">
        <v>73</v>
      </c>
      <c r="B250" s="96">
        <v>43313</v>
      </c>
      <c r="C250" s="96">
        <v>43621</v>
      </c>
      <c r="D250" s="97">
        <v>10</v>
      </c>
      <c r="E250" s="62"/>
      <c r="F250" s="68">
        <v>6700</v>
      </c>
      <c r="G250" s="62"/>
      <c r="H250" s="30">
        <f t="shared" ref="H250:H303" si="4">E250+F250+G250</f>
        <v>6700</v>
      </c>
      <c r="I250" s="19">
        <v>6700</v>
      </c>
      <c r="J250" s="211"/>
      <c r="K250" s="212"/>
    </row>
    <row r="251" spans="1:36" s="14" customFormat="1" ht="39" hidden="1" customHeight="1" outlineLevel="1" x14ac:dyDescent="0.2">
      <c r="A251" s="128" t="s">
        <v>138</v>
      </c>
      <c r="B251" s="96">
        <v>43344</v>
      </c>
      <c r="C251" s="96">
        <v>43602</v>
      </c>
      <c r="D251" s="97">
        <v>10</v>
      </c>
      <c r="E251" s="62"/>
      <c r="F251" s="68">
        <v>8700</v>
      </c>
      <c r="G251" s="62"/>
      <c r="H251" s="30">
        <f t="shared" si="4"/>
        <v>8700</v>
      </c>
      <c r="I251" s="19">
        <v>8700</v>
      </c>
      <c r="J251" s="211"/>
      <c r="K251" s="212"/>
    </row>
    <row r="252" spans="1:36" s="14" customFormat="1" ht="47.25" hidden="1" customHeight="1" outlineLevel="1" x14ac:dyDescent="0.2">
      <c r="A252" s="128" t="s">
        <v>189</v>
      </c>
      <c r="B252" s="96">
        <v>43252</v>
      </c>
      <c r="C252" s="96">
        <v>43656</v>
      </c>
      <c r="D252" s="97">
        <v>10</v>
      </c>
      <c r="E252" s="62"/>
      <c r="F252" s="68">
        <v>20400</v>
      </c>
      <c r="G252" s="62"/>
      <c r="H252" s="30">
        <f t="shared" si="4"/>
        <v>20400</v>
      </c>
      <c r="I252" s="19">
        <v>20400</v>
      </c>
      <c r="J252" s="211"/>
      <c r="K252" s="212"/>
    </row>
    <row r="253" spans="1:36" s="3" customFormat="1" ht="39" hidden="1" customHeight="1" outlineLevel="1" x14ac:dyDescent="0.2">
      <c r="A253" s="128" t="s">
        <v>188</v>
      </c>
      <c r="B253" s="96">
        <v>43282</v>
      </c>
      <c r="C253" s="96">
        <v>43607</v>
      </c>
      <c r="D253" s="97">
        <v>50</v>
      </c>
      <c r="E253" s="55">
        <v>30651.35</v>
      </c>
      <c r="F253" s="62"/>
      <c r="G253" s="62"/>
      <c r="H253" s="30">
        <f t="shared" si="4"/>
        <v>30651.35</v>
      </c>
      <c r="I253" s="19">
        <v>30651.35</v>
      </c>
      <c r="J253" s="211"/>
      <c r="K253" s="21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1:36" s="3" customFormat="1" ht="39" hidden="1" customHeight="1" outlineLevel="1" x14ac:dyDescent="0.2">
      <c r="A254" s="128" t="s">
        <v>191</v>
      </c>
      <c r="B254" s="96">
        <v>43373</v>
      </c>
      <c r="C254" s="96">
        <v>43583</v>
      </c>
      <c r="D254" s="97">
        <v>50</v>
      </c>
      <c r="E254" s="55">
        <v>9073.51</v>
      </c>
      <c r="F254" s="62"/>
      <c r="G254" s="62"/>
      <c r="H254" s="30">
        <f t="shared" si="4"/>
        <v>9073.51</v>
      </c>
      <c r="I254" s="19">
        <f>H254</f>
        <v>9073.51</v>
      </c>
      <c r="J254" s="211"/>
      <c r="K254" s="21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1:36" s="3" customFormat="1" ht="39" hidden="1" customHeight="1" outlineLevel="1" x14ac:dyDescent="0.2">
      <c r="A255" s="128" t="s">
        <v>337</v>
      </c>
      <c r="B255" s="96">
        <v>43434</v>
      </c>
      <c r="C255" s="96">
        <v>43736</v>
      </c>
      <c r="D255" s="97">
        <v>50</v>
      </c>
      <c r="E255" s="55">
        <v>2549.79</v>
      </c>
      <c r="F255" s="62"/>
      <c r="G255" s="62"/>
      <c r="H255" s="30">
        <f t="shared" si="4"/>
        <v>2549.79</v>
      </c>
      <c r="I255" s="19">
        <v>2549.79</v>
      </c>
      <c r="J255" s="211"/>
      <c r="K255" s="21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1:36" s="14" customFormat="1" ht="49.5" hidden="1" customHeight="1" outlineLevel="1" x14ac:dyDescent="0.2">
      <c r="A256" s="128" t="s">
        <v>560</v>
      </c>
      <c r="B256" s="96">
        <v>43555</v>
      </c>
      <c r="C256" s="96">
        <v>43678</v>
      </c>
      <c r="D256" s="97">
        <v>50</v>
      </c>
      <c r="E256" s="199">
        <v>21265.3</v>
      </c>
      <c r="F256" s="62"/>
      <c r="G256" s="62"/>
      <c r="H256" s="30">
        <f t="shared" si="4"/>
        <v>21265.3</v>
      </c>
      <c r="I256" s="19">
        <v>21265.3</v>
      </c>
      <c r="J256" s="211"/>
      <c r="K256" s="212"/>
    </row>
    <row r="257" spans="1:36" s="4" customFormat="1" ht="39" hidden="1" customHeight="1" outlineLevel="1" x14ac:dyDescent="0.2">
      <c r="A257" s="128" t="s">
        <v>561</v>
      </c>
      <c r="B257" s="96">
        <v>43555</v>
      </c>
      <c r="C257" s="96">
        <v>43693</v>
      </c>
      <c r="D257" s="97">
        <v>50</v>
      </c>
      <c r="E257" s="55">
        <v>6652.78</v>
      </c>
      <c r="F257" s="62"/>
      <c r="G257" s="62"/>
      <c r="H257" s="30">
        <f t="shared" si="4"/>
        <v>6652.78</v>
      </c>
      <c r="I257" s="19">
        <v>6652.78</v>
      </c>
      <c r="J257" s="211"/>
      <c r="K257" s="212"/>
    </row>
    <row r="258" spans="1:36" s="4" customFormat="1" ht="39" hidden="1" customHeight="1" outlineLevel="1" x14ac:dyDescent="0.2">
      <c r="A258" s="128" t="s">
        <v>562</v>
      </c>
      <c r="B258" s="96">
        <v>43555</v>
      </c>
      <c r="C258" s="96">
        <v>43658</v>
      </c>
      <c r="D258" s="97">
        <v>50</v>
      </c>
      <c r="E258" s="55">
        <v>7316.07</v>
      </c>
      <c r="F258" s="62"/>
      <c r="G258" s="62"/>
      <c r="H258" s="30">
        <f t="shared" si="4"/>
        <v>7316.07</v>
      </c>
      <c r="I258" s="19">
        <v>7316.07</v>
      </c>
      <c r="J258" s="211"/>
      <c r="K258" s="212"/>
    </row>
    <row r="259" spans="1:36" s="4" customFormat="1" ht="45.75" hidden="1" customHeight="1" outlineLevel="1" x14ac:dyDescent="0.2">
      <c r="A259" s="128" t="s">
        <v>563</v>
      </c>
      <c r="B259" s="96">
        <v>43555</v>
      </c>
      <c r="C259" s="96">
        <v>43672</v>
      </c>
      <c r="D259" s="97">
        <v>50</v>
      </c>
      <c r="E259" s="55">
        <v>4242.62</v>
      </c>
      <c r="F259" s="62"/>
      <c r="G259" s="62"/>
      <c r="H259" s="30">
        <f t="shared" si="4"/>
        <v>4242.62</v>
      </c>
      <c r="I259" s="19">
        <v>4242.62</v>
      </c>
      <c r="J259" s="211"/>
      <c r="K259" s="212"/>
    </row>
    <row r="260" spans="1:36" s="4" customFormat="1" ht="45" hidden="1" customHeight="1" outlineLevel="1" x14ac:dyDescent="0.2">
      <c r="A260" s="128" t="s">
        <v>564</v>
      </c>
      <c r="B260" s="96">
        <v>43555</v>
      </c>
      <c r="C260" s="96">
        <v>43767</v>
      </c>
      <c r="D260" s="97">
        <v>50</v>
      </c>
      <c r="E260" s="55">
        <v>4166.04</v>
      </c>
      <c r="F260" s="62"/>
      <c r="G260" s="62"/>
      <c r="H260" s="30">
        <f t="shared" si="4"/>
        <v>4166.04</v>
      </c>
      <c r="I260" s="19">
        <v>4166.04</v>
      </c>
      <c r="J260" s="211"/>
      <c r="K260" s="212"/>
    </row>
    <row r="261" spans="1:36" s="4" customFormat="1" ht="39" hidden="1" customHeight="1" outlineLevel="1" x14ac:dyDescent="0.2">
      <c r="A261" s="128" t="s">
        <v>565</v>
      </c>
      <c r="B261" s="96">
        <v>43555</v>
      </c>
      <c r="C261" s="96">
        <v>43636</v>
      </c>
      <c r="D261" s="97">
        <v>50</v>
      </c>
      <c r="E261" s="55">
        <v>16404.169999999998</v>
      </c>
      <c r="F261" s="62"/>
      <c r="G261" s="62"/>
      <c r="H261" s="30">
        <f t="shared" si="4"/>
        <v>16404.169999999998</v>
      </c>
      <c r="I261" s="19">
        <v>16404.169999999998</v>
      </c>
      <c r="J261" s="211"/>
      <c r="K261" s="212"/>
    </row>
    <row r="262" spans="1:36" s="4" customFormat="1" ht="39" hidden="1" customHeight="1" outlineLevel="1" x14ac:dyDescent="0.2">
      <c r="A262" s="128" t="s">
        <v>566</v>
      </c>
      <c r="B262" s="96">
        <v>43475</v>
      </c>
      <c r="C262" s="96">
        <v>43650</v>
      </c>
      <c r="D262" s="97">
        <v>80</v>
      </c>
      <c r="E262" s="55">
        <v>23432.560000000001</v>
      </c>
      <c r="F262" s="62"/>
      <c r="G262" s="62"/>
      <c r="H262" s="30">
        <f t="shared" si="4"/>
        <v>23432.560000000001</v>
      </c>
      <c r="I262" s="19">
        <v>23432.560000000001</v>
      </c>
      <c r="J262" s="211"/>
      <c r="K262" s="212"/>
    </row>
    <row r="263" spans="1:36" s="13" customFormat="1" ht="39" hidden="1" customHeight="1" outlineLevel="1" x14ac:dyDescent="0.2">
      <c r="A263" s="128" t="s">
        <v>567</v>
      </c>
      <c r="B263" s="96">
        <v>43555</v>
      </c>
      <c r="C263" s="96">
        <v>43794</v>
      </c>
      <c r="D263" s="97">
        <v>50</v>
      </c>
      <c r="E263" s="199">
        <v>21265.3</v>
      </c>
      <c r="F263" s="62"/>
      <c r="G263" s="62"/>
      <c r="H263" s="30">
        <f t="shared" si="4"/>
        <v>21265.3</v>
      </c>
      <c r="I263" s="19">
        <v>21265.3</v>
      </c>
      <c r="J263" s="211"/>
      <c r="K263" s="2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</row>
    <row r="264" spans="1:36" s="14" customFormat="1" ht="66" hidden="1" customHeight="1" outlineLevel="1" x14ac:dyDescent="0.2">
      <c r="A264" s="128" t="s">
        <v>568</v>
      </c>
      <c r="B264" s="96">
        <v>43552</v>
      </c>
      <c r="C264" s="96">
        <v>43586</v>
      </c>
      <c r="D264" s="97">
        <v>50</v>
      </c>
      <c r="E264" s="55">
        <v>31301.55</v>
      </c>
      <c r="F264" s="68">
        <v>15000</v>
      </c>
      <c r="G264" s="62"/>
      <c r="H264" s="30">
        <f t="shared" si="4"/>
        <v>46301.55</v>
      </c>
      <c r="I264" s="19">
        <v>46301.55</v>
      </c>
      <c r="J264" s="211"/>
      <c r="K264" s="212"/>
    </row>
    <row r="265" spans="1:36" s="4" customFormat="1" ht="39" hidden="1" customHeight="1" outlineLevel="1" x14ac:dyDescent="0.2">
      <c r="A265" s="128" t="s">
        <v>569</v>
      </c>
      <c r="B265" s="96">
        <v>43552</v>
      </c>
      <c r="C265" s="96">
        <v>43607</v>
      </c>
      <c r="D265" s="97">
        <v>10</v>
      </c>
      <c r="E265" s="62"/>
      <c r="F265" s="68">
        <v>3000</v>
      </c>
      <c r="G265" s="62"/>
      <c r="H265" s="30">
        <f t="shared" si="4"/>
        <v>3000</v>
      </c>
      <c r="I265" s="19">
        <v>3000</v>
      </c>
      <c r="J265" s="211"/>
      <c r="K265" s="212"/>
    </row>
    <row r="266" spans="1:36" s="4" customFormat="1" ht="39" hidden="1" customHeight="1" outlineLevel="1" x14ac:dyDescent="0.2">
      <c r="A266" s="128" t="s">
        <v>570</v>
      </c>
      <c r="B266" s="96">
        <v>43552</v>
      </c>
      <c r="C266" s="96">
        <v>43587</v>
      </c>
      <c r="D266" s="97">
        <v>10</v>
      </c>
      <c r="E266" s="62"/>
      <c r="F266" s="68">
        <v>4800</v>
      </c>
      <c r="G266" s="62"/>
      <c r="H266" s="30">
        <f t="shared" si="4"/>
        <v>4800</v>
      </c>
      <c r="I266" s="19">
        <v>4800</v>
      </c>
      <c r="J266" s="211"/>
      <c r="K266" s="212"/>
    </row>
    <row r="267" spans="1:36" s="4" customFormat="1" ht="55.5" hidden="1" customHeight="1" outlineLevel="1" x14ac:dyDescent="0.2">
      <c r="A267" s="128" t="s">
        <v>571</v>
      </c>
      <c r="B267" s="96">
        <v>43552</v>
      </c>
      <c r="C267" s="96">
        <v>43677</v>
      </c>
      <c r="D267" s="97">
        <v>10</v>
      </c>
      <c r="E267" s="62"/>
      <c r="F267" s="68">
        <v>3800</v>
      </c>
      <c r="G267" s="62"/>
      <c r="H267" s="30">
        <f t="shared" si="4"/>
        <v>3800</v>
      </c>
      <c r="I267" s="19">
        <v>3800</v>
      </c>
      <c r="J267" s="211"/>
      <c r="K267" s="212"/>
    </row>
    <row r="268" spans="1:36" s="4" customFormat="1" ht="39" hidden="1" customHeight="1" outlineLevel="1" x14ac:dyDescent="0.2">
      <c r="A268" s="128" t="s">
        <v>572</v>
      </c>
      <c r="B268" s="96">
        <v>43552</v>
      </c>
      <c r="C268" s="96">
        <v>43677</v>
      </c>
      <c r="D268" s="97">
        <v>10</v>
      </c>
      <c r="E268" s="62"/>
      <c r="F268" s="68">
        <v>3000</v>
      </c>
      <c r="G268" s="62"/>
      <c r="H268" s="30">
        <f t="shared" si="4"/>
        <v>3000</v>
      </c>
      <c r="I268" s="19">
        <v>3000</v>
      </c>
      <c r="J268" s="211"/>
      <c r="K268" s="212"/>
    </row>
    <row r="269" spans="1:36" s="4" customFormat="1" ht="54" hidden="1" customHeight="1" outlineLevel="1" x14ac:dyDescent="0.2">
      <c r="A269" s="128" t="s">
        <v>573</v>
      </c>
      <c r="B269" s="96">
        <v>43552</v>
      </c>
      <c r="C269" s="96">
        <v>43677</v>
      </c>
      <c r="D269" s="97">
        <v>10</v>
      </c>
      <c r="E269" s="62"/>
      <c r="F269" s="68">
        <v>14500</v>
      </c>
      <c r="G269" s="62"/>
      <c r="H269" s="30">
        <f t="shared" si="4"/>
        <v>14500</v>
      </c>
      <c r="I269" s="19">
        <v>14500</v>
      </c>
      <c r="J269" s="211"/>
      <c r="K269" s="212"/>
    </row>
    <row r="270" spans="1:36" s="14" customFormat="1" ht="39" hidden="1" customHeight="1" outlineLevel="1" x14ac:dyDescent="0.2">
      <c r="A270" s="128" t="s">
        <v>574</v>
      </c>
      <c r="B270" s="96">
        <v>43552</v>
      </c>
      <c r="C270" s="96">
        <v>43630</v>
      </c>
      <c r="D270" s="97">
        <v>10</v>
      </c>
      <c r="E270" s="62"/>
      <c r="F270" s="68">
        <v>12700</v>
      </c>
      <c r="G270" s="62"/>
      <c r="H270" s="30">
        <f t="shared" si="4"/>
        <v>12700</v>
      </c>
      <c r="I270" s="19">
        <v>12700</v>
      </c>
      <c r="J270" s="211"/>
      <c r="K270" s="212"/>
    </row>
    <row r="271" spans="1:36" s="14" customFormat="1" ht="37.5" hidden="1" customHeight="1" outlineLevel="1" x14ac:dyDescent="0.2">
      <c r="A271" s="128" t="s">
        <v>575</v>
      </c>
      <c r="B271" s="96">
        <v>43552</v>
      </c>
      <c r="C271" s="96">
        <v>43677</v>
      </c>
      <c r="D271" s="97">
        <v>10</v>
      </c>
      <c r="E271" s="62"/>
      <c r="F271" s="68">
        <v>10000</v>
      </c>
      <c r="G271" s="62"/>
      <c r="H271" s="30">
        <f t="shared" si="4"/>
        <v>10000</v>
      </c>
      <c r="I271" s="19">
        <v>10000</v>
      </c>
      <c r="J271" s="211"/>
      <c r="K271" s="212"/>
    </row>
    <row r="272" spans="1:36" s="14" customFormat="1" ht="39" hidden="1" customHeight="1" outlineLevel="1" x14ac:dyDescent="0.2">
      <c r="A272" s="128" t="s">
        <v>576</v>
      </c>
      <c r="B272" s="96">
        <v>43552</v>
      </c>
      <c r="C272" s="96">
        <v>43861</v>
      </c>
      <c r="D272" s="97">
        <v>10</v>
      </c>
      <c r="E272" s="62"/>
      <c r="F272" s="68">
        <v>17000</v>
      </c>
      <c r="G272" s="62"/>
      <c r="H272" s="30">
        <f t="shared" si="4"/>
        <v>17000</v>
      </c>
      <c r="I272" s="19">
        <v>17000</v>
      </c>
      <c r="J272" s="211"/>
      <c r="K272" s="212"/>
    </row>
    <row r="273" spans="1:36" s="4" customFormat="1" ht="39" hidden="1" customHeight="1" outlineLevel="1" x14ac:dyDescent="0.2">
      <c r="A273" s="128" t="s">
        <v>577</v>
      </c>
      <c r="B273" s="96">
        <v>43552</v>
      </c>
      <c r="C273" s="96">
        <v>43863</v>
      </c>
      <c r="D273" s="97">
        <v>10</v>
      </c>
      <c r="E273" s="62"/>
      <c r="F273" s="68">
        <v>6300</v>
      </c>
      <c r="G273" s="62"/>
      <c r="H273" s="30">
        <f t="shared" si="4"/>
        <v>6300</v>
      </c>
      <c r="I273" s="19">
        <v>6300</v>
      </c>
      <c r="J273" s="211"/>
      <c r="K273" s="212"/>
    </row>
    <row r="274" spans="1:36" s="4" customFormat="1" ht="46.5" hidden="1" customHeight="1" outlineLevel="1" x14ac:dyDescent="0.2">
      <c r="A274" s="128" t="s">
        <v>578</v>
      </c>
      <c r="B274" s="96">
        <v>43552</v>
      </c>
      <c r="C274" s="96">
        <v>43677</v>
      </c>
      <c r="D274" s="97">
        <v>10</v>
      </c>
      <c r="E274" s="62"/>
      <c r="F274" s="68">
        <v>4400</v>
      </c>
      <c r="G274" s="62"/>
      <c r="H274" s="30">
        <f t="shared" si="4"/>
        <v>4400</v>
      </c>
      <c r="I274" s="19">
        <v>4400</v>
      </c>
      <c r="J274" s="211"/>
      <c r="K274" s="212"/>
    </row>
    <row r="275" spans="1:36" s="14" customFormat="1" ht="39" hidden="1" customHeight="1" outlineLevel="1" x14ac:dyDescent="0.2">
      <c r="A275" s="128" t="s">
        <v>579</v>
      </c>
      <c r="B275" s="96">
        <v>43552</v>
      </c>
      <c r="C275" s="96">
        <v>43677</v>
      </c>
      <c r="D275" s="97">
        <v>10</v>
      </c>
      <c r="E275" s="62"/>
      <c r="F275" s="68">
        <v>3500</v>
      </c>
      <c r="G275" s="62"/>
      <c r="H275" s="30">
        <f t="shared" si="4"/>
        <v>3500</v>
      </c>
      <c r="I275" s="19">
        <v>3500</v>
      </c>
      <c r="J275" s="211"/>
      <c r="K275" s="212"/>
    </row>
    <row r="276" spans="1:36" s="14" customFormat="1" ht="39" hidden="1" customHeight="1" outlineLevel="1" x14ac:dyDescent="0.2">
      <c r="A276" s="128" t="s">
        <v>580</v>
      </c>
      <c r="B276" s="96">
        <v>43552</v>
      </c>
      <c r="C276" s="96">
        <v>43642</v>
      </c>
      <c r="D276" s="97">
        <v>10</v>
      </c>
      <c r="E276" s="62"/>
      <c r="F276" s="68">
        <v>2900</v>
      </c>
      <c r="G276" s="62"/>
      <c r="H276" s="30">
        <f t="shared" si="4"/>
        <v>2900</v>
      </c>
      <c r="I276" s="19">
        <v>2900</v>
      </c>
      <c r="J276" s="211"/>
      <c r="K276" s="212"/>
    </row>
    <row r="277" spans="1:36" s="13" customFormat="1" ht="39" hidden="1" customHeight="1" outlineLevel="1" x14ac:dyDescent="0.2">
      <c r="A277" s="128" t="s">
        <v>581</v>
      </c>
      <c r="B277" s="96">
        <v>43552</v>
      </c>
      <c r="C277" s="96">
        <v>43587</v>
      </c>
      <c r="D277" s="97">
        <v>10</v>
      </c>
      <c r="E277" s="62"/>
      <c r="F277" s="68">
        <v>2900</v>
      </c>
      <c r="G277" s="62"/>
      <c r="H277" s="30">
        <f t="shared" si="4"/>
        <v>2900</v>
      </c>
      <c r="I277" s="19">
        <v>2900</v>
      </c>
      <c r="J277" s="211"/>
      <c r="K277" s="2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</row>
    <row r="278" spans="1:36" s="14" customFormat="1" ht="39" hidden="1" customHeight="1" outlineLevel="1" x14ac:dyDescent="0.2">
      <c r="A278" s="128" t="s">
        <v>582</v>
      </c>
      <c r="B278" s="96">
        <v>43552</v>
      </c>
      <c r="C278" s="96">
        <v>43738</v>
      </c>
      <c r="D278" s="97">
        <v>10</v>
      </c>
      <c r="E278" s="62"/>
      <c r="F278" s="68">
        <v>12300</v>
      </c>
      <c r="G278" s="62"/>
      <c r="H278" s="30">
        <f t="shared" si="4"/>
        <v>12300</v>
      </c>
      <c r="I278" s="19">
        <v>12300</v>
      </c>
      <c r="J278" s="211"/>
      <c r="K278" s="212"/>
    </row>
    <row r="279" spans="1:36" s="13" customFormat="1" ht="55.5" hidden="1" customHeight="1" outlineLevel="1" x14ac:dyDescent="0.2">
      <c r="A279" s="128" t="s">
        <v>583</v>
      </c>
      <c r="B279" s="96">
        <v>43552</v>
      </c>
      <c r="C279" s="96">
        <v>44114</v>
      </c>
      <c r="D279" s="97">
        <v>10</v>
      </c>
      <c r="E279" s="62"/>
      <c r="F279" s="68">
        <v>2900</v>
      </c>
      <c r="G279" s="62"/>
      <c r="H279" s="30">
        <f t="shared" si="4"/>
        <v>2900</v>
      </c>
      <c r="I279" s="19">
        <v>2900</v>
      </c>
      <c r="J279" s="211"/>
      <c r="K279" s="2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</row>
    <row r="280" spans="1:36" s="14" customFormat="1" ht="39" hidden="1" customHeight="1" outlineLevel="1" x14ac:dyDescent="0.2">
      <c r="A280" s="128" t="s">
        <v>584</v>
      </c>
      <c r="B280" s="96">
        <v>43552</v>
      </c>
      <c r="C280" s="96">
        <v>43677</v>
      </c>
      <c r="D280" s="97">
        <v>10</v>
      </c>
      <c r="E280" s="62"/>
      <c r="F280" s="68">
        <v>3300</v>
      </c>
      <c r="G280" s="62"/>
      <c r="H280" s="30">
        <f t="shared" si="4"/>
        <v>3300</v>
      </c>
      <c r="I280" s="19">
        <v>3300</v>
      </c>
      <c r="J280" s="211"/>
      <c r="K280" s="212"/>
    </row>
    <row r="281" spans="1:36" s="4" customFormat="1" ht="39" hidden="1" customHeight="1" outlineLevel="1" x14ac:dyDescent="0.2">
      <c r="A281" s="128" t="s">
        <v>190</v>
      </c>
      <c r="B281" s="96">
        <v>43334</v>
      </c>
      <c r="C281" s="96">
        <v>43677</v>
      </c>
      <c r="D281" s="97">
        <v>10</v>
      </c>
      <c r="E281" s="62"/>
      <c r="F281" s="68">
        <v>3700</v>
      </c>
      <c r="G281" s="62"/>
      <c r="H281" s="30">
        <f t="shared" si="4"/>
        <v>3700</v>
      </c>
      <c r="I281" s="19">
        <v>3700</v>
      </c>
      <c r="J281" s="211"/>
      <c r="K281" s="212"/>
    </row>
    <row r="282" spans="1:36" s="4" customFormat="1" ht="39" hidden="1" customHeight="1" outlineLevel="1" x14ac:dyDescent="0.2">
      <c r="A282" s="128" t="s">
        <v>192</v>
      </c>
      <c r="B282" s="96">
        <v>43206</v>
      </c>
      <c r="C282" s="96">
        <v>43570</v>
      </c>
      <c r="D282" s="97">
        <v>10</v>
      </c>
      <c r="E282" s="62"/>
      <c r="F282" s="68">
        <v>13300</v>
      </c>
      <c r="G282" s="62"/>
      <c r="H282" s="30">
        <f t="shared" si="4"/>
        <v>13300</v>
      </c>
      <c r="I282" s="19">
        <v>13300</v>
      </c>
      <c r="J282" s="211"/>
      <c r="K282" s="212"/>
    </row>
    <row r="283" spans="1:36" s="13" customFormat="1" ht="39" hidden="1" customHeight="1" outlineLevel="1" x14ac:dyDescent="0.2">
      <c r="A283" s="128" t="s">
        <v>40</v>
      </c>
      <c r="B283" s="56"/>
      <c r="C283" s="96"/>
      <c r="D283" s="98"/>
      <c r="E283" s="55"/>
      <c r="F283" s="55"/>
      <c r="G283" s="55"/>
      <c r="H283" s="30"/>
      <c r="I283" s="19"/>
      <c r="J283" s="211"/>
      <c r="K283" s="2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</row>
    <row r="284" spans="1:36" s="13" customFormat="1" ht="39" hidden="1" customHeight="1" outlineLevel="1" x14ac:dyDescent="0.2">
      <c r="A284" s="129" t="s">
        <v>1558</v>
      </c>
      <c r="B284" s="96">
        <v>43677</v>
      </c>
      <c r="C284" s="96">
        <v>43646</v>
      </c>
      <c r="D284" s="97">
        <v>50</v>
      </c>
      <c r="E284" s="55">
        <v>20130</v>
      </c>
      <c r="F284" s="55"/>
      <c r="G284" s="55"/>
      <c r="H284" s="30">
        <f t="shared" si="4"/>
        <v>20130</v>
      </c>
      <c r="I284" s="19">
        <f>H284</f>
        <v>20130</v>
      </c>
      <c r="J284" s="211"/>
      <c r="K284" s="2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</row>
    <row r="285" spans="1:36" s="13" customFormat="1" ht="39" hidden="1" customHeight="1" outlineLevel="1" x14ac:dyDescent="0.2">
      <c r="A285" s="129" t="s">
        <v>1559</v>
      </c>
      <c r="B285" s="96">
        <v>43677</v>
      </c>
      <c r="C285" s="96">
        <v>43646</v>
      </c>
      <c r="D285" s="97">
        <v>50</v>
      </c>
      <c r="E285" s="55">
        <v>20130</v>
      </c>
      <c r="F285" s="55"/>
      <c r="G285" s="55"/>
      <c r="H285" s="30">
        <f t="shared" si="4"/>
        <v>20130</v>
      </c>
      <c r="I285" s="19">
        <f t="shared" ref="I285:I291" si="5">H285</f>
        <v>20130</v>
      </c>
      <c r="J285" s="211"/>
      <c r="K285" s="2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</row>
    <row r="286" spans="1:36" s="13" customFormat="1" ht="39" hidden="1" customHeight="1" outlineLevel="1" x14ac:dyDescent="0.2">
      <c r="A286" s="129" t="s">
        <v>1560</v>
      </c>
      <c r="B286" s="96">
        <v>43677</v>
      </c>
      <c r="C286" s="96">
        <v>43646</v>
      </c>
      <c r="D286" s="97">
        <v>50</v>
      </c>
      <c r="E286" s="55">
        <v>20130</v>
      </c>
      <c r="F286" s="55"/>
      <c r="G286" s="55"/>
      <c r="H286" s="30">
        <f t="shared" si="4"/>
        <v>20130</v>
      </c>
      <c r="I286" s="19">
        <f t="shared" si="5"/>
        <v>20130</v>
      </c>
      <c r="J286" s="211"/>
      <c r="K286" s="2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</row>
    <row r="287" spans="1:36" s="13" customFormat="1" ht="39" hidden="1" customHeight="1" outlineLevel="1" x14ac:dyDescent="0.2">
      <c r="A287" s="129" t="s">
        <v>1561</v>
      </c>
      <c r="B287" s="96">
        <v>43677</v>
      </c>
      <c r="C287" s="96">
        <v>43646</v>
      </c>
      <c r="D287" s="97">
        <v>50</v>
      </c>
      <c r="E287" s="55">
        <v>20130</v>
      </c>
      <c r="F287" s="55"/>
      <c r="G287" s="55"/>
      <c r="H287" s="30">
        <f t="shared" si="4"/>
        <v>20130</v>
      </c>
      <c r="I287" s="19">
        <f t="shared" si="5"/>
        <v>20130</v>
      </c>
      <c r="J287" s="211"/>
      <c r="K287" s="2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</row>
    <row r="288" spans="1:36" s="13" customFormat="1" ht="39" hidden="1" customHeight="1" outlineLevel="1" x14ac:dyDescent="0.2">
      <c r="A288" s="129" t="s">
        <v>1562</v>
      </c>
      <c r="B288" s="96">
        <v>43677</v>
      </c>
      <c r="C288" s="96">
        <v>43646</v>
      </c>
      <c r="D288" s="97">
        <v>50</v>
      </c>
      <c r="E288" s="55">
        <v>20130</v>
      </c>
      <c r="F288" s="55"/>
      <c r="G288" s="55"/>
      <c r="H288" s="30">
        <f t="shared" si="4"/>
        <v>20130</v>
      </c>
      <c r="I288" s="19">
        <f t="shared" si="5"/>
        <v>20130</v>
      </c>
      <c r="J288" s="211"/>
      <c r="K288" s="2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</row>
    <row r="289" spans="1:36" s="13" customFormat="1" ht="39" hidden="1" customHeight="1" outlineLevel="1" x14ac:dyDescent="0.2">
      <c r="A289" s="129" t="s">
        <v>1563</v>
      </c>
      <c r="B289" s="96">
        <v>43677</v>
      </c>
      <c r="C289" s="96">
        <v>43646</v>
      </c>
      <c r="D289" s="97">
        <v>50</v>
      </c>
      <c r="E289" s="55">
        <v>20130</v>
      </c>
      <c r="F289" s="55"/>
      <c r="G289" s="55"/>
      <c r="H289" s="30">
        <f t="shared" si="4"/>
        <v>20130</v>
      </c>
      <c r="I289" s="19">
        <f t="shared" si="5"/>
        <v>20130</v>
      </c>
      <c r="J289" s="211"/>
      <c r="K289" s="2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</row>
    <row r="290" spans="1:36" s="13" customFormat="1" ht="39" hidden="1" customHeight="1" outlineLevel="1" x14ac:dyDescent="0.2">
      <c r="A290" s="129" t="s">
        <v>1564</v>
      </c>
      <c r="B290" s="96">
        <v>43677</v>
      </c>
      <c r="C290" s="96">
        <v>43646</v>
      </c>
      <c r="D290" s="97">
        <v>50</v>
      </c>
      <c r="E290" s="55">
        <v>20130</v>
      </c>
      <c r="F290" s="55"/>
      <c r="G290" s="55"/>
      <c r="H290" s="30">
        <f t="shared" si="4"/>
        <v>20130</v>
      </c>
      <c r="I290" s="19">
        <f t="shared" si="5"/>
        <v>20130</v>
      </c>
      <c r="J290" s="211"/>
      <c r="K290" s="2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</row>
    <row r="291" spans="1:36" s="13" customFormat="1" ht="39" hidden="1" customHeight="1" outlineLevel="1" x14ac:dyDescent="0.2">
      <c r="A291" s="129" t="s">
        <v>1565</v>
      </c>
      <c r="B291" s="96">
        <v>43677</v>
      </c>
      <c r="C291" s="96">
        <v>43646</v>
      </c>
      <c r="D291" s="97">
        <v>50</v>
      </c>
      <c r="E291" s="55">
        <v>20144.39</v>
      </c>
      <c r="F291" s="55"/>
      <c r="G291" s="55"/>
      <c r="H291" s="30">
        <f t="shared" si="4"/>
        <v>20144.39</v>
      </c>
      <c r="I291" s="19">
        <f t="shared" si="5"/>
        <v>20144.39</v>
      </c>
      <c r="J291" s="211"/>
      <c r="K291" s="2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</row>
    <row r="292" spans="1:36" s="4" customFormat="1" ht="39" hidden="1" customHeight="1" outlineLevel="1" x14ac:dyDescent="0.2">
      <c r="A292" s="128" t="s">
        <v>585</v>
      </c>
      <c r="B292" s="56"/>
      <c r="C292" s="96"/>
      <c r="D292" s="98"/>
      <c r="E292" s="55"/>
      <c r="F292" s="55"/>
      <c r="G292" s="62"/>
      <c r="H292" s="30"/>
      <c r="I292" s="19"/>
      <c r="J292" s="211"/>
      <c r="K292" s="212"/>
    </row>
    <row r="293" spans="1:36" s="13" customFormat="1" ht="39" hidden="1" customHeight="1" outlineLevel="1" x14ac:dyDescent="0.2">
      <c r="A293" s="129" t="s">
        <v>1566</v>
      </c>
      <c r="B293" s="96">
        <v>43552</v>
      </c>
      <c r="C293" s="96">
        <v>43602</v>
      </c>
      <c r="D293" s="97">
        <v>10</v>
      </c>
      <c r="E293" s="55"/>
      <c r="F293" s="55">
        <v>26900</v>
      </c>
      <c r="G293" s="55"/>
      <c r="H293" s="30">
        <f t="shared" si="4"/>
        <v>26900</v>
      </c>
      <c r="I293" s="19">
        <f>H293</f>
        <v>26900</v>
      </c>
      <c r="J293" s="211"/>
      <c r="K293" s="2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</row>
    <row r="294" spans="1:36" s="13" customFormat="1" ht="39" hidden="1" customHeight="1" outlineLevel="1" x14ac:dyDescent="0.2">
      <c r="A294" s="129" t="s">
        <v>1567</v>
      </c>
      <c r="B294" s="96">
        <v>43552</v>
      </c>
      <c r="C294" s="96">
        <v>43776</v>
      </c>
      <c r="D294" s="97">
        <v>10</v>
      </c>
      <c r="E294" s="55"/>
      <c r="F294" s="55">
        <v>2900</v>
      </c>
      <c r="G294" s="55"/>
      <c r="H294" s="30">
        <f t="shared" si="4"/>
        <v>2900</v>
      </c>
      <c r="I294" s="19">
        <f>H294</f>
        <v>2900</v>
      </c>
      <c r="J294" s="211"/>
      <c r="K294" s="2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</row>
    <row r="295" spans="1:36" s="4" customFormat="1" ht="46.5" hidden="1" customHeight="1" outlineLevel="1" x14ac:dyDescent="0.2">
      <c r="A295" s="128" t="s">
        <v>586</v>
      </c>
      <c r="B295" s="96">
        <v>43525</v>
      </c>
      <c r="C295" s="96">
        <v>43641</v>
      </c>
      <c r="D295" s="97">
        <v>50</v>
      </c>
      <c r="E295" s="55">
        <v>7320.8</v>
      </c>
      <c r="F295" s="62"/>
      <c r="G295" s="62"/>
      <c r="H295" s="30">
        <f t="shared" si="4"/>
        <v>7320.8</v>
      </c>
      <c r="I295" s="19">
        <v>7320.8</v>
      </c>
      <c r="J295" s="211"/>
      <c r="K295" s="212"/>
    </row>
    <row r="296" spans="1:36" s="14" customFormat="1" ht="39" hidden="1" customHeight="1" outlineLevel="1" x14ac:dyDescent="0.2">
      <c r="A296" s="128" t="s">
        <v>35</v>
      </c>
      <c r="B296" s="56"/>
      <c r="C296" s="96"/>
      <c r="D296" s="98"/>
      <c r="E296" s="55"/>
      <c r="F296" s="55"/>
      <c r="G296" s="62"/>
      <c r="H296" s="30"/>
      <c r="I296" s="19"/>
      <c r="J296" s="211"/>
      <c r="K296" s="212"/>
    </row>
    <row r="297" spans="1:36" s="14" customFormat="1" ht="39" hidden="1" customHeight="1" outlineLevel="1" x14ac:dyDescent="0.2">
      <c r="A297" s="129" t="s">
        <v>1568</v>
      </c>
      <c r="B297" s="96">
        <v>43191</v>
      </c>
      <c r="C297" s="96">
        <v>43723</v>
      </c>
      <c r="D297" s="97">
        <v>50</v>
      </c>
      <c r="E297" s="55"/>
      <c r="F297" s="55">
        <v>67847.02</v>
      </c>
      <c r="G297" s="62"/>
      <c r="H297" s="30">
        <f t="shared" si="4"/>
        <v>67847.02</v>
      </c>
      <c r="I297" s="19">
        <f>H297</f>
        <v>67847.02</v>
      </c>
      <c r="J297" s="211"/>
      <c r="K297" s="212"/>
    </row>
    <row r="298" spans="1:36" s="4" customFormat="1" ht="39" hidden="1" customHeight="1" outlineLevel="1" x14ac:dyDescent="0.2">
      <c r="A298" s="128" t="s">
        <v>34</v>
      </c>
      <c r="B298" s="96">
        <v>43191</v>
      </c>
      <c r="C298" s="96">
        <v>43903</v>
      </c>
      <c r="D298" s="98"/>
      <c r="E298" s="199">
        <v>60248.6</v>
      </c>
      <c r="F298" s="62"/>
      <c r="G298" s="62"/>
      <c r="H298" s="30">
        <f t="shared" si="4"/>
        <v>60248.6</v>
      </c>
      <c r="I298" s="19">
        <v>60248.6</v>
      </c>
      <c r="J298" s="211"/>
      <c r="K298" s="212"/>
    </row>
    <row r="299" spans="1:36" s="4" customFormat="1" ht="39" hidden="1" customHeight="1" outlineLevel="1" x14ac:dyDescent="0.2">
      <c r="A299" s="128" t="s">
        <v>57</v>
      </c>
      <c r="B299" s="56"/>
      <c r="C299" s="96"/>
      <c r="D299" s="98"/>
      <c r="E299" s="55"/>
      <c r="F299" s="99"/>
      <c r="G299" s="62"/>
      <c r="H299" s="30"/>
      <c r="I299" s="100"/>
      <c r="J299" s="211"/>
      <c r="K299" s="212"/>
    </row>
    <row r="300" spans="1:36" s="4" customFormat="1" ht="39" hidden="1" customHeight="1" outlineLevel="1" x14ac:dyDescent="0.2">
      <c r="A300" s="129" t="s">
        <v>1569</v>
      </c>
      <c r="B300" s="96">
        <v>43374</v>
      </c>
      <c r="C300" s="96">
        <v>43738</v>
      </c>
      <c r="D300" s="97">
        <v>10</v>
      </c>
      <c r="E300" s="55"/>
      <c r="F300" s="55">
        <v>19000</v>
      </c>
      <c r="G300" s="62"/>
      <c r="H300" s="30">
        <f t="shared" si="4"/>
        <v>19000</v>
      </c>
      <c r="I300" s="19">
        <v>19000</v>
      </c>
      <c r="J300" s="211"/>
      <c r="K300" s="212"/>
    </row>
    <row r="301" spans="1:36" s="4" customFormat="1" ht="39" hidden="1" customHeight="1" outlineLevel="1" x14ac:dyDescent="0.2">
      <c r="A301" s="128" t="s">
        <v>338</v>
      </c>
      <c r="B301" s="96">
        <v>43374</v>
      </c>
      <c r="C301" s="96">
        <v>43677</v>
      </c>
      <c r="D301" s="98"/>
      <c r="E301" s="62"/>
      <c r="F301" s="55">
        <v>11400</v>
      </c>
      <c r="G301" s="62"/>
      <c r="H301" s="30">
        <f t="shared" si="4"/>
        <v>11400</v>
      </c>
      <c r="I301" s="19">
        <v>11400</v>
      </c>
      <c r="J301" s="211"/>
      <c r="K301" s="212"/>
    </row>
    <row r="302" spans="1:36" s="13" customFormat="1" ht="39" hidden="1" customHeight="1" outlineLevel="1" x14ac:dyDescent="0.2">
      <c r="A302" s="128" t="s">
        <v>587</v>
      </c>
      <c r="B302" s="56"/>
      <c r="C302" s="96"/>
      <c r="D302" s="98"/>
      <c r="E302" s="55"/>
      <c r="F302" s="55"/>
      <c r="G302" s="62"/>
      <c r="H302" s="30"/>
      <c r="I302" s="19"/>
      <c r="J302" s="211"/>
      <c r="K302" s="2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</row>
    <row r="303" spans="1:36" s="13" customFormat="1" ht="39" hidden="1" customHeight="1" outlineLevel="1" x14ac:dyDescent="0.2">
      <c r="A303" s="130" t="s">
        <v>1570</v>
      </c>
      <c r="B303" s="213">
        <v>43528</v>
      </c>
      <c r="C303" s="96">
        <v>43749</v>
      </c>
      <c r="D303" s="101">
        <v>10</v>
      </c>
      <c r="E303" s="55">
        <v>3373.88</v>
      </c>
      <c r="F303" s="55"/>
      <c r="G303" s="62"/>
      <c r="H303" s="30">
        <f t="shared" si="4"/>
        <v>3373.88</v>
      </c>
      <c r="I303" s="19">
        <v>3373.88</v>
      </c>
      <c r="J303" s="211"/>
      <c r="K303" s="2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</row>
    <row r="304" spans="1:36" s="14" customFormat="1" ht="39" customHeight="1" collapsed="1" x14ac:dyDescent="0.2">
      <c r="A304" s="131"/>
      <c r="B304" s="45"/>
      <c r="C304" s="214"/>
      <c r="D304" s="102"/>
      <c r="E304" s="42">
        <f>SUM(E249:E303)</f>
        <v>415547.91</v>
      </c>
      <c r="F304" s="42">
        <f>SUM(F249:F303)</f>
        <v>303147.02</v>
      </c>
      <c r="G304" s="42">
        <f>SUM(G249:G302)</f>
        <v>0</v>
      </c>
      <c r="H304" s="109">
        <f>F304+E304</f>
        <v>718694.92999999993</v>
      </c>
      <c r="I304" s="109">
        <f>SUM(I249:I303)</f>
        <v>718694.92999999993</v>
      </c>
      <c r="J304" s="215"/>
      <c r="K304" s="215"/>
    </row>
    <row r="305" spans="1:39" s="10" customFormat="1" ht="39" customHeight="1" x14ac:dyDescent="0.2">
      <c r="A305" s="25" t="s">
        <v>74</v>
      </c>
      <c r="B305" s="45"/>
      <c r="C305" s="50"/>
      <c r="D305" s="67"/>
      <c r="E305" s="216"/>
      <c r="F305" s="216"/>
      <c r="G305" s="63"/>
      <c r="H305" s="110"/>
      <c r="I305" s="92"/>
      <c r="J305" s="217"/>
      <c r="K305" s="18"/>
      <c r="L305" s="8"/>
      <c r="M305" s="8"/>
      <c r="N305" s="8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</row>
    <row r="306" spans="1:39" s="14" customFormat="1" ht="50.25" customHeight="1" outlineLevel="1" x14ac:dyDescent="0.2">
      <c r="A306" s="32" t="s">
        <v>193</v>
      </c>
      <c r="B306" s="45">
        <v>43374</v>
      </c>
      <c r="C306" s="45">
        <v>43830</v>
      </c>
      <c r="D306" s="52">
        <v>40</v>
      </c>
      <c r="E306" s="55">
        <v>33000</v>
      </c>
      <c r="F306" s="55">
        <v>8191</v>
      </c>
      <c r="G306" s="62"/>
      <c r="H306" s="111">
        <v>41191</v>
      </c>
      <c r="I306" s="16">
        <f>H306</f>
        <v>41191</v>
      </c>
      <c r="J306" s="217"/>
      <c r="K306" s="18"/>
    </row>
    <row r="307" spans="1:39" s="14" customFormat="1" ht="39" customHeight="1" outlineLevel="1" x14ac:dyDescent="0.2">
      <c r="A307" s="32" t="s">
        <v>194</v>
      </c>
      <c r="B307" s="45" t="s">
        <v>1736</v>
      </c>
      <c r="C307" s="45">
        <v>43830</v>
      </c>
      <c r="D307" s="52">
        <v>30</v>
      </c>
      <c r="E307" s="55"/>
      <c r="F307" s="55">
        <v>12281</v>
      </c>
      <c r="G307" s="62"/>
      <c r="H307" s="111">
        <v>12281</v>
      </c>
      <c r="I307" s="16">
        <f t="shared" ref="I307:I326" si="6">H307</f>
        <v>12281</v>
      </c>
      <c r="J307" s="217"/>
      <c r="K307" s="18"/>
    </row>
    <row r="308" spans="1:39" s="14" customFormat="1" ht="39" customHeight="1" outlineLevel="1" x14ac:dyDescent="0.2">
      <c r="A308" s="32" t="s">
        <v>343</v>
      </c>
      <c r="B308" s="45">
        <v>43444</v>
      </c>
      <c r="C308" s="45">
        <v>43830</v>
      </c>
      <c r="D308" s="52">
        <v>40</v>
      </c>
      <c r="E308" s="55">
        <v>5623</v>
      </c>
      <c r="F308" s="55"/>
      <c r="G308" s="62"/>
      <c r="H308" s="111">
        <v>5623</v>
      </c>
      <c r="I308" s="16">
        <f t="shared" si="6"/>
        <v>5623</v>
      </c>
      <c r="J308" s="217"/>
      <c r="K308" s="18"/>
    </row>
    <row r="309" spans="1:39" s="14" customFormat="1" ht="52.5" customHeight="1" outlineLevel="1" x14ac:dyDescent="0.2">
      <c r="A309" s="32" t="s">
        <v>346</v>
      </c>
      <c r="B309" s="45">
        <v>43374</v>
      </c>
      <c r="C309" s="45">
        <v>43830</v>
      </c>
      <c r="D309" s="46">
        <v>50</v>
      </c>
      <c r="E309" s="55">
        <v>10240</v>
      </c>
      <c r="F309" s="55"/>
      <c r="G309" s="62"/>
      <c r="H309" s="111">
        <v>10240</v>
      </c>
      <c r="I309" s="16">
        <f t="shared" si="6"/>
        <v>10240</v>
      </c>
      <c r="J309" s="217"/>
      <c r="K309" s="18"/>
    </row>
    <row r="310" spans="1:39" s="14" customFormat="1" ht="39" customHeight="1" outlineLevel="1" x14ac:dyDescent="0.2">
      <c r="A310" s="32" t="s">
        <v>339</v>
      </c>
      <c r="B310" s="45" t="s">
        <v>1736</v>
      </c>
      <c r="C310" s="45">
        <v>43830</v>
      </c>
      <c r="D310" s="52">
        <v>30</v>
      </c>
      <c r="E310" s="55">
        <v>6139</v>
      </c>
      <c r="F310" s="55"/>
      <c r="G310" s="62"/>
      <c r="H310" s="111">
        <v>6139</v>
      </c>
      <c r="I310" s="16">
        <f t="shared" si="6"/>
        <v>6139</v>
      </c>
      <c r="J310" s="217"/>
      <c r="K310" s="18"/>
    </row>
    <row r="311" spans="1:39" s="14" customFormat="1" ht="39" customHeight="1" outlineLevel="1" x14ac:dyDescent="0.2">
      <c r="A311" s="32" t="s">
        <v>341</v>
      </c>
      <c r="B311" s="45">
        <v>43444</v>
      </c>
      <c r="C311" s="45">
        <v>43830</v>
      </c>
      <c r="D311" s="52">
        <v>20</v>
      </c>
      <c r="E311" s="55">
        <v>12281</v>
      </c>
      <c r="F311" s="55"/>
      <c r="G311" s="62"/>
      <c r="H311" s="111">
        <v>12281</v>
      </c>
      <c r="I311" s="16">
        <f t="shared" si="6"/>
        <v>12281</v>
      </c>
      <c r="J311" s="217"/>
      <c r="K311" s="18"/>
    </row>
    <row r="312" spans="1:39" s="14" customFormat="1" ht="39" customHeight="1" outlineLevel="1" x14ac:dyDescent="0.2">
      <c r="A312" s="32" t="s">
        <v>344</v>
      </c>
      <c r="B312" s="45">
        <v>43444</v>
      </c>
      <c r="C312" s="45">
        <v>43830</v>
      </c>
      <c r="D312" s="52">
        <v>10</v>
      </c>
      <c r="E312" s="55">
        <v>9415</v>
      </c>
      <c r="F312" s="55"/>
      <c r="G312" s="62"/>
      <c r="H312" s="111">
        <v>9415</v>
      </c>
      <c r="I312" s="16">
        <f t="shared" si="6"/>
        <v>9415</v>
      </c>
      <c r="J312" s="217"/>
      <c r="K312" s="18"/>
    </row>
    <row r="313" spans="1:39" s="14" customFormat="1" ht="51.75" customHeight="1" outlineLevel="1" x14ac:dyDescent="0.2">
      <c r="A313" s="32" t="s">
        <v>342</v>
      </c>
      <c r="B313" s="45">
        <v>43444</v>
      </c>
      <c r="C313" s="45">
        <v>43830</v>
      </c>
      <c r="D313" s="52">
        <v>30</v>
      </c>
      <c r="E313" s="55">
        <v>14053</v>
      </c>
      <c r="F313" s="55"/>
      <c r="G313" s="62"/>
      <c r="H313" s="111">
        <v>14053</v>
      </c>
      <c r="I313" s="16">
        <f t="shared" si="6"/>
        <v>14053</v>
      </c>
      <c r="J313" s="217"/>
      <c r="K313" s="18"/>
    </row>
    <row r="314" spans="1:39" s="14" customFormat="1" ht="39" customHeight="1" outlineLevel="1" x14ac:dyDescent="0.2">
      <c r="A314" s="32" t="s">
        <v>588</v>
      </c>
      <c r="B314" s="45">
        <v>43444</v>
      </c>
      <c r="C314" s="45">
        <v>43830</v>
      </c>
      <c r="D314" s="52">
        <v>10</v>
      </c>
      <c r="E314" s="55">
        <v>148500</v>
      </c>
      <c r="F314" s="55"/>
      <c r="G314" s="62"/>
      <c r="H314" s="111">
        <v>148500</v>
      </c>
      <c r="I314" s="16">
        <f t="shared" si="6"/>
        <v>148500</v>
      </c>
      <c r="J314" s="217"/>
      <c r="K314" s="18"/>
    </row>
    <row r="315" spans="1:39" s="14" customFormat="1" ht="51.75" customHeight="1" outlineLevel="1" x14ac:dyDescent="0.2">
      <c r="A315" s="32" t="s">
        <v>589</v>
      </c>
      <c r="B315" s="45">
        <v>43444</v>
      </c>
      <c r="C315" s="45">
        <v>43830</v>
      </c>
      <c r="D315" s="52">
        <v>50</v>
      </c>
      <c r="E315" s="55">
        <v>14991</v>
      </c>
      <c r="F315" s="55"/>
      <c r="G315" s="62"/>
      <c r="H315" s="111">
        <v>14991</v>
      </c>
      <c r="I315" s="16">
        <f t="shared" si="6"/>
        <v>14991</v>
      </c>
      <c r="J315" s="217"/>
      <c r="K315" s="18"/>
    </row>
    <row r="316" spans="1:39" s="14" customFormat="1" ht="39" customHeight="1" outlineLevel="1" x14ac:dyDescent="0.2">
      <c r="A316" s="32" t="s">
        <v>590</v>
      </c>
      <c r="B316" s="45">
        <v>43444</v>
      </c>
      <c r="C316" s="45">
        <v>43830</v>
      </c>
      <c r="D316" s="52">
        <v>40</v>
      </c>
      <c r="E316" s="55">
        <v>12647</v>
      </c>
      <c r="F316" s="55"/>
      <c r="G316" s="62"/>
      <c r="H316" s="111">
        <v>12647</v>
      </c>
      <c r="I316" s="16">
        <f t="shared" si="6"/>
        <v>12647</v>
      </c>
      <c r="J316" s="217"/>
      <c r="K316" s="18"/>
    </row>
    <row r="317" spans="1:39" s="14" customFormat="1" ht="55.5" customHeight="1" outlineLevel="1" x14ac:dyDescent="0.2">
      <c r="A317" s="32" t="s">
        <v>591</v>
      </c>
      <c r="B317" s="45">
        <v>43444</v>
      </c>
      <c r="C317" s="45">
        <v>43830</v>
      </c>
      <c r="D317" s="52">
        <v>40</v>
      </c>
      <c r="E317" s="55">
        <v>14260</v>
      </c>
      <c r="F317" s="55"/>
      <c r="G317" s="62"/>
      <c r="H317" s="111">
        <v>14260</v>
      </c>
      <c r="I317" s="16">
        <f t="shared" si="6"/>
        <v>14260</v>
      </c>
      <c r="J317" s="217"/>
      <c r="K317" s="18"/>
    </row>
    <row r="318" spans="1:39" s="14" customFormat="1" ht="72" customHeight="1" outlineLevel="1" x14ac:dyDescent="0.2">
      <c r="A318" s="32" t="s">
        <v>592</v>
      </c>
      <c r="B318" s="45">
        <v>43444</v>
      </c>
      <c r="C318" s="45">
        <v>43830</v>
      </c>
      <c r="D318" s="52">
        <v>40</v>
      </c>
      <c r="E318" s="55">
        <v>21323</v>
      </c>
      <c r="F318" s="55"/>
      <c r="G318" s="62"/>
      <c r="H318" s="111">
        <v>21323</v>
      </c>
      <c r="I318" s="16">
        <f t="shared" si="6"/>
        <v>21323</v>
      </c>
      <c r="J318" s="217"/>
      <c r="K318" s="18"/>
    </row>
    <row r="319" spans="1:39" s="14" customFormat="1" ht="44.25" customHeight="1" outlineLevel="1" x14ac:dyDescent="0.2">
      <c r="A319" s="32" t="s">
        <v>593</v>
      </c>
      <c r="B319" s="45">
        <v>43444</v>
      </c>
      <c r="C319" s="45">
        <v>43830</v>
      </c>
      <c r="D319" s="52">
        <v>40</v>
      </c>
      <c r="E319" s="55">
        <v>7523</v>
      </c>
      <c r="F319" s="55"/>
      <c r="G319" s="62"/>
      <c r="H319" s="111">
        <v>7523</v>
      </c>
      <c r="I319" s="16">
        <f t="shared" si="6"/>
        <v>7523</v>
      </c>
      <c r="J319" s="217"/>
      <c r="K319" s="18"/>
    </row>
    <row r="320" spans="1:39" s="14" customFormat="1" ht="39" customHeight="1" outlineLevel="1" x14ac:dyDescent="0.2">
      <c r="A320" s="32" t="s">
        <v>594</v>
      </c>
      <c r="B320" s="45">
        <v>43444</v>
      </c>
      <c r="C320" s="45">
        <v>43830</v>
      </c>
      <c r="D320" s="52">
        <v>40</v>
      </c>
      <c r="E320" s="55">
        <v>8435</v>
      </c>
      <c r="F320" s="55"/>
      <c r="G320" s="62"/>
      <c r="H320" s="111">
        <v>8435</v>
      </c>
      <c r="I320" s="16">
        <f t="shared" si="6"/>
        <v>8435</v>
      </c>
      <c r="J320" s="217"/>
      <c r="K320" s="18"/>
    </row>
    <row r="321" spans="1:11" s="14" customFormat="1" ht="39" customHeight="1" outlineLevel="1" x14ac:dyDescent="0.2">
      <c r="A321" s="32" t="s">
        <v>595</v>
      </c>
      <c r="B321" s="45">
        <v>43444</v>
      </c>
      <c r="C321" s="45">
        <v>43830</v>
      </c>
      <c r="D321" s="52">
        <v>40</v>
      </c>
      <c r="E321" s="55">
        <v>8622</v>
      </c>
      <c r="F321" s="55"/>
      <c r="G321" s="62"/>
      <c r="H321" s="111">
        <v>8622</v>
      </c>
      <c r="I321" s="16">
        <f t="shared" si="6"/>
        <v>8622</v>
      </c>
      <c r="J321" s="217"/>
      <c r="K321" s="218"/>
    </row>
    <row r="322" spans="1:11" s="14" customFormat="1" ht="39" customHeight="1" outlineLevel="1" x14ac:dyDescent="0.2">
      <c r="A322" s="32" t="s">
        <v>340</v>
      </c>
      <c r="B322" s="45">
        <v>43444</v>
      </c>
      <c r="C322" s="45">
        <v>43830</v>
      </c>
      <c r="D322" s="52">
        <v>40</v>
      </c>
      <c r="E322" s="55"/>
      <c r="F322" s="55">
        <v>10439</v>
      </c>
      <c r="G322" s="62"/>
      <c r="H322" s="111">
        <v>10439</v>
      </c>
      <c r="I322" s="16">
        <f t="shared" si="6"/>
        <v>10439</v>
      </c>
      <c r="J322" s="217"/>
      <c r="K322" s="218"/>
    </row>
    <row r="323" spans="1:11" s="14" customFormat="1" ht="68.25" customHeight="1" outlineLevel="1" x14ac:dyDescent="0.2">
      <c r="A323" s="32" t="s">
        <v>347</v>
      </c>
      <c r="B323" s="45">
        <v>43444</v>
      </c>
      <c r="C323" s="45">
        <v>43830</v>
      </c>
      <c r="D323" s="52">
        <v>50</v>
      </c>
      <c r="E323" s="55"/>
      <c r="F323" s="55">
        <v>8191</v>
      </c>
      <c r="G323" s="62"/>
      <c r="H323" s="111">
        <v>8191</v>
      </c>
      <c r="I323" s="16">
        <f t="shared" si="6"/>
        <v>8191</v>
      </c>
      <c r="J323" s="217"/>
      <c r="K323" s="218"/>
    </row>
    <row r="324" spans="1:11" s="4" customFormat="1" ht="39.75" customHeight="1" outlineLevel="1" x14ac:dyDescent="0.2">
      <c r="A324" s="32" t="s">
        <v>348</v>
      </c>
      <c r="B324" s="45">
        <v>43444</v>
      </c>
      <c r="C324" s="45">
        <v>43830</v>
      </c>
      <c r="D324" s="52">
        <v>50</v>
      </c>
      <c r="E324" s="55"/>
      <c r="F324" s="55">
        <v>12281</v>
      </c>
      <c r="G324" s="62"/>
      <c r="H324" s="111">
        <v>12281</v>
      </c>
      <c r="I324" s="16">
        <f t="shared" si="6"/>
        <v>12281</v>
      </c>
      <c r="J324" s="217"/>
      <c r="K324" s="218"/>
    </row>
    <row r="325" spans="1:11" s="11" customFormat="1" ht="39" customHeight="1" outlineLevel="1" x14ac:dyDescent="0.2">
      <c r="A325" s="32" t="s">
        <v>345</v>
      </c>
      <c r="B325" s="45">
        <v>43444</v>
      </c>
      <c r="C325" s="45">
        <v>43830</v>
      </c>
      <c r="D325" s="52">
        <v>50</v>
      </c>
      <c r="E325" s="55"/>
      <c r="F325" s="55">
        <v>8191</v>
      </c>
      <c r="G325" s="62"/>
      <c r="H325" s="111">
        <v>8191</v>
      </c>
      <c r="I325" s="16">
        <f t="shared" si="6"/>
        <v>8191</v>
      </c>
      <c r="J325" s="217"/>
      <c r="K325" s="218"/>
    </row>
    <row r="326" spans="1:11" s="14" customFormat="1" ht="49.5" customHeight="1" x14ac:dyDescent="0.2">
      <c r="A326" s="132"/>
      <c r="B326" s="45"/>
      <c r="C326" s="45"/>
      <c r="D326" s="52"/>
      <c r="E326" s="42">
        <f>SUM(E306:E325)</f>
        <v>327052</v>
      </c>
      <c r="F326" s="42">
        <f>SUM(F306:F325)</f>
        <v>59574</v>
      </c>
      <c r="G326" s="42">
        <f>SUM(G305:G325)</f>
        <v>0</v>
      </c>
      <c r="H326" s="16">
        <f>SUM(H305:H325)</f>
        <v>386626</v>
      </c>
      <c r="I326" s="16">
        <f t="shared" si="6"/>
        <v>386626</v>
      </c>
      <c r="J326" s="219"/>
      <c r="K326" s="219"/>
    </row>
    <row r="327" spans="1:11" s="14" customFormat="1" ht="56.25" customHeight="1" x14ac:dyDescent="0.2">
      <c r="A327" s="25" t="s">
        <v>349</v>
      </c>
      <c r="B327" s="45"/>
      <c r="C327" s="50"/>
      <c r="D327" s="172"/>
      <c r="E327" s="216"/>
      <c r="F327" s="216"/>
      <c r="G327" s="63"/>
      <c r="H327" s="110"/>
      <c r="I327" s="92"/>
      <c r="J327" s="219"/>
      <c r="K327" s="219"/>
    </row>
    <row r="328" spans="1:11" s="14" customFormat="1" ht="67.5" hidden="1" customHeight="1" outlineLevel="1" x14ac:dyDescent="0.2">
      <c r="A328" s="133" t="s">
        <v>139</v>
      </c>
      <c r="B328" s="45">
        <v>43028</v>
      </c>
      <c r="C328" s="50">
        <v>43750</v>
      </c>
      <c r="D328" s="172">
        <v>30</v>
      </c>
      <c r="E328" s="216">
        <v>3000</v>
      </c>
      <c r="F328" s="216">
        <v>20000</v>
      </c>
      <c r="G328" s="63"/>
      <c r="H328" s="110">
        <v>23000</v>
      </c>
      <c r="I328" s="110">
        <v>23000</v>
      </c>
      <c r="J328" s="220"/>
      <c r="K328" s="220">
        <f t="shared" ref="K328:K334" si="7">H328-I328</f>
        <v>0</v>
      </c>
    </row>
    <row r="329" spans="1:11" s="14" customFormat="1" ht="56.25" hidden="1" customHeight="1" outlineLevel="1" x14ac:dyDescent="0.2">
      <c r="A329" s="133" t="s">
        <v>140</v>
      </c>
      <c r="B329" s="45">
        <v>42961</v>
      </c>
      <c r="C329" s="50">
        <v>43616</v>
      </c>
      <c r="D329" s="172">
        <v>90</v>
      </c>
      <c r="E329" s="216"/>
      <c r="F329" s="216">
        <v>5950</v>
      </c>
      <c r="G329" s="63"/>
      <c r="H329" s="110">
        <v>5950</v>
      </c>
      <c r="I329" s="110">
        <v>5950</v>
      </c>
      <c r="J329" s="220"/>
      <c r="K329" s="220">
        <f t="shared" si="7"/>
        <v>0</v>
      </c>
    </row>
    <row r="330" spans="1:11" s="14" customFormat="1" ht="39" hidden="1" customHeight="1" outlineLevel="1" x14ac:dyDescent="0.2">
      <c r="A330" s="133" t="s">
        <v>350</v>
      </c>
      <c r="B330" s="45">
        <v>43361</v>
      </c>
      <c r="C330" s="50">
        <v>43633</v>
      </c>
      <c r="D330" s="172">
        <v>80</v>
      </c>
      <c r="E330" s="216"/>
      <c r="F330" s="216">
        <v>10000</v>
      </c>
      <c r="G330" s="63"/>
      <c r="H330" s="110">
        <v>10000</v>
      </c>
      <c r="I330" s="110">
        <v>10000</v>
      </c>
      <c r="J330" s="220"/>
      <c r="K330" s="220">
        <f>H330-I330</f>
        <v>0</v>
      </c>
    </row>
    <row r="331" spans="1:11" s="14" customFormat="1" ht="39" hidden="1" customHeight="1" outlineLevel="1" x14ac:dyDescent="0.2">
      <c r="A331" s="133" t="s">
        <v>351</v>
      </c>
      <c r="B331" s="45">
        <v>43411</v>
      </c>
      <c r="C331" s="50">
        <v>43683</v>
      </c>
      <c r="D331" s="172">
        <v>80</v>
      </c>
      <c r="E331" s="216"/>
      <c r="F331" s="216">
        <v>6500</v>
      </c>
      <c r="G331" s="63"/>
      <c r="H331" s="110">
        <v>6500</v>
      </c>
      <c r="I331" s="110">
        <v>6500</v>
      </c>
      <c r="J331" s="220"/>
      <c r="K331" s="220">
        <f>H331-I331</f>
        <v>0</v>
      </c>
    </row>
    <row r="332" spans="1:11" s="14" customFormat="1" ht="117.75" hidden="1" customHeight="1" outlineLevel="1" x14ac:dyDescent="0.2">
      <c r="A332" s="133" t="s">
        <v>141</v>
      </c>
      <c r="B332" s="45">
        <v>42744</v>
      </c>
      <c r="C332" s="50" t="s">
        <v>142</v>
      </c>
      <c r="D332" s="172"/>
      <c r="E332" s="216">
        <v>51482.7</v>
      </c>
      <c r="F332" s="216"/>
      <c r="G332" s="63"/>
      <c r="H332" s="110">
        <v>51482.7</v>
      </c>
      <c r="I332" s="110">
        <v>51482.7</v>
      </c>
      <c r="J332" s="220"/>
      <c r="K332" s="220">
        <f t="shared" si="7"/>
        <v>0</v>
      </c>
    </row>
    <row r="333" spans="1:11" s="14" customFormat="1" ht="92.25" hidden="1" customHeight="1" outlineLevel="1" x14ac:dyDescent="0.2">
      <c r="A333" s="133" t="s">
        <v>143</v>
      </c>
      <c r="B333" s="45">
        <v>42744</v>
      </c>
      <c r="C333" s="50" t="s">
        <v>142</v>
      </c>
      <c r="D333" s="172"/>
      <c r="E333" s="216">
        <v>228528.72</v>
      </c>
      <c r="F333" s="216"/>
      <c r="G333" s="63"/>
      <c r="H333" s="110">
        <v>228528.72</v>
      </c>
      <c r="I333" s="110">
        <v>228528.72</v>
      </c>
      <c r="J333" s="220"/>
      <c r="K333" s="220">
        <f t="shared" si="7"/>
        <v>0</v>
      </c>
    </row>
    <row r="334" spans="1:11" s="14" customFormat="1" ht="100.5" hidden="1" customHeight="1" outlineLevel="1" x14ac:dyDescent="0.2">
      <c r="A334" s="133" t="s">
        <v>144</v>
      </c>
      <c r="B334" s="45">
        <v>42744</v>
      </c>
      <c r="C334" s="50" t="s">
        <v>142</v>
      </c>
      <c r="D334" s="172"/>
      <c r="E334" s="216">
        <v>147370.81</v>
      </c>
      <c r="F334" s="216"/>
      <c r="G334" s="63"/>
      <c r="H334" s="110">
        <v>147370.60999999999</v>
      </c>
      <c r="I334" s="110">
        <v>147370.60999999999</v>
      </c>
      <c r="J334" s="220"/>
      <c r="K334" s="220">
        <f t="shared" si="7"/>
        <v>0</v>
      </c>
    </row>
    <row r="335" spans="1:11" s="14" customFormat="1" ht="12.75" collapsed="1" x14ac:dyDescent="0.2">
      <c r="A335" s="134"/>
      <c r="B335" s="73"/>
      <c r="C335" s="45"/>
      <c r="D335" s="173"/>
      <c r="E335" s="42">
        <f>SUM(E327:E334)</f>
        <v>430382.23</v>
      </c>
      <c r="F335" s="42">
        <f>SUM(F327:F334)</f>
        <v>42450</v>
      </c>
      <c r="G335" s="42">
        <f>SUM(G327:G334)</f>
        <v>0</v>
      </c>
      <c r="H335" s="43">
        <f>SUM(H327:H334)</f>
        <v>472832.02999999997</v>
      </c>
      <c r="I335" s="43">
        <f>SUM(I327:I334)</f>
        <v>472832.02999999997</v>
      </c>
      <c r="J335" s="205"/>
      <c r="K335" s="221"/>
    </row>
    <row r="336" spans="1:11" s="14" customFormat="1" ht="12.75" x14ac:dyDescent="0.2">
      <c r="A336" s="135"/>
      <c r="B336" s="73"/>
      <c r="C336" s="45"/>
      <c r="D336" s="173"/>
      <c r="E336" s="202"/>
      <c r="F336" s="202"/>
      <c r="G336" s="202"/>
      <c r="H336" s="43"/>
      <c r="I336" s="43"/>
      <c r="J336" s="219"/>
      <c r="K336" s="219"/>
    </row>
    <row r="337" spans="1:11" s="14" customFormat="1" ht="24" x14ac:dyDescent="0.2">
      <c r="A337" s="25" t="s">
        <v>75</v>
      </c>
      <c r="B337" s="222"/>
      <c r="C337" s="206"/>
      <c r="D337" s="171"/>
      <c r="E337" s="63"/>
      <c r="F337" s="63"/>
      <c r="G337" s="63"/>
      <c r="H337" s="16"/>
      <c r="I337" s="92"/>
      <c r="J337" s="223"/>
      <c r="K337" s="224"/>
    </row>
    <row r="338" spans="1:11" s="14" customFormat="1" ht="24" hidden="1" outlineLevel="1" x14ac:dyDescent="0.2">
      <c r="A338" s="136" t="s">
        <v>1608</v>
      </c>
      <c r="B338" s="213">
        <v>43132</v>
      </c>
      <c r="C338" s="225">
        <v>43586</v>
      </c>
      <c r="D338" s="174">
        <v>10</v>
      </c>
      <c r="E338" s="226"/>
      <c r="F338" s="226">
        <v>1985.24</v>
      </c>
      <c r="G338" s="226"/>
      <c r="H338" s="112">
        <v>1985.24</v>
      </c>
      <c r="I338" s="30">
        <v>1985.24</v>
      </c>
      <c r="J338" s="34"/>
      <c r="K338" s="227"/>
    </row>
    <row r="339" spans="1:11" s="14" customFormat="1" ht="24" hidden="1" outlineLevel="1" x14ac:dyDescent="0.2">
      <c r="A339" s="136" t="s">
        <v>1609</v>
      </c>
      <c r="B339" s="213">
        <v>43497</v>
      </c>
      <c r="C339" s="225">
        <v>43711</v>
      </c>
      <c r="D339" s="174">
        <v>10</v>
      </c>
      <c r="E339" s="226"/>
      <c r="F339" s="226">
        <v>1328.63</v>
      </c>
      <c r="G339" s="226"/>
      <c r="H339" s="112">
        <v>1328.63</v>
      </c>
      <c r="I339" s="30">
        <v>1328.63</v>
      </c>
      <c r="J339" s="34"/>
      <c r="K339" s="227"/>
    </row>
    <row r="340" spans="1:11" s="14" customFormat="1" ht="24" hidden="1" outlineLevel="1" x14ac:dyDescent="0.2">
      <c r="A340" s="136" t="s">
        <v>1610</v>
      </c>
      <c r="B340" s="213">
        <v>43435</v>
      </c>
      <c r="C340" s="225">
        <v>43649</v>
      </c>
      <c r="D340" s="174">
        <v>10</v>
      </c>
      <c r="E340" s="226"/>
      <c r="F340" s="226">
        <v>1857.67</v>
      </c>
      <c r="G340" s="226"/>
      <c r="H340" s="112">
        <v>1857.67</v>
      </c>
      <c r="I340" s="30">
        <v>1857.67</v>
      </c>
      <c r="J340" s="34"/>
      <c r="K340" s="227"/>
    </row>
    <row r="341" spans="1:11" s="14" customFormat="1" ht="24" hidden="1" outlineLevel="1" x14ac:dyDescent="0.2">
      <c r="A341" s="136" t="s">
        <v>1611</v>
      </c>
      <c r="B341" s="213">
        <v>43497</v>
      </c>
      <c r="C341" s="225">
        <v>43627</v>
      </c>
      <c r="D341" s="174">
        <v>10</v>
      </c>
      <c r="E341" s="226"/>
      <c r="F341" s="226">
        <v>756.29</v>
      </c>
      <c r="G341" s="226"/>
      <c r="H341" s="112">
        <v>756.29</v>
      </c>
      <c r="I341" s="30">
        <v>756.29</v>
      </c>
      <c r="J341" s="34"/>
      <c r="K341" s="227"/>
    </row>
    <row r="342" spans="1:11" s="14" customFormat="1" ht="24" hidden="1" outlineLevel="1" x14ac:dyDescent="0.2">
      <c r="A342" s="136" t="s">
        <v>1612</v>
      </c>
      <c r="B342" s="213">
        <v>43497</v>
      </c>
      <c r="C342" s="225">
        <v>43683</v>
      </c>
      <c r="D342" s="174">
        <v>10</v>
      </c>
      <c r="E342" s="226"/>
      <c r="F342" s="226">
        <v>1328.63</v>
      </c>
      <c r="G342" s="226"/>
      <c r="H342" s="112">
        <v>1328.63</v>
      </c>
      <c r="I342" s="30">
        <v>1328.63</v>
      </c>
      <c r="J342" s="34"/>
      <c r="K342" s="227"/>
    </row>
    <row r="343" spans="1:11" s="14" customFormat="1" ht="24" hidden="1" outlineLevel="1" x14ac:dyDescent="0.2">
      <c r="A343" s="136" t="s">
        <v>1613</v>
      </c>
      <c r="B343" s="213">
        <v>43525</v>
      </c>
      <c r="C343" s="225">
        <v>43755</v>
      </c>
      <c r="D343" s="174">
        <v>10</v>
      </c>
      <c r="E343" s="226"/>
      <c r="F343" s="226">
        <v>1418.82</v>
      </c>
      <c r="G343" s="226"/>
      <c r="H343" s="112">
        <v>1418.82</v>
      </c>
      <c r="I343" s="30">
        <v>1418.82</v>
      </c>
      <c r="J343" s="34"/>
      <c r="K343" s="227"/>
    </row>
    <row r="344" spans="1:11" s="14" customFormat="1" ht="24" hidden="1" outlineLevel="1" x14ac:dyDescent="0.2">
      <c r="A344" s="136" t="s">
        <v>1614</v>
      </c>
      <c r="B344" s="213">
        <v>43497</v>
      </c>
      <c r="C344" s="225">
        <v>43613</v>
      </c>
      <c r="D344" s="174">
        <v>10</v>
      </c>
      <c r="E344" s="226"/>
      <c r="F344" s="226">
        <v>756.29</v>
      </c>
      <c r="G344" s="226"/>
      <c r="H344" s="112">
        <v>756.29</v>
      </c>
      <c r="I344" s="30">
        <v>756.29</v>
      </c>
      <c r="J344" s="34"/>
      <c r="K344" s="227"/>
    </row>
    <row r="345" spans="1:11" s="14" customFormat="1" ht="36" hidden="1" outlineLevel="1" x14ac:dyDescent="0.2">
      <c r="A345" s="136" t="s">
        <v>1615</v>
      </c>
      <c r="B345" s="213">
        <v>43525</v>
      </c>
      <c r="C345" s="225">
        <v>43755</v>
      </c>
      <c r="D345" s="174">
        <v>10</v>
      </c>
      <c r="E345" s="226"/>
      <c r="F345" s="226">
        <v>1418.83</v>
      </c>
      <c r="G345" s="226"/>
      <c r="H345" s="112">
        <v>1418.83</v>
      </c>
      <c r="I345" s="30">
        <v>1418.83</v>
      </c>
      <c r="J345" s="34"/>
      <c r="K345" s="227"/>
    </row>
    <row r="346" spans="1:11" s="14" customFormat="1" ht="24" hidden="1" outlineLevel="1" x14ac:dyDescent="0.2">
      <c r="A346" s="136" t="s">
        <v>1616</v>
      </c>
      <c r="B346" s="213">
        <v>43497</v>
      </c>
      <c r="C346" s="225">
        <v>43711</v>
      </c>
      <c r="D346" s="174">
        <v>10</v>
      </c>
      <c r="E346" s="226"/>
      <c r="F346" s="226">
        <v>1328.63</v>
      </c>
      <c r="G346" s="226"/>
      <c r="H346" s="112">
        <v>1328.63</v>
      </c>
      <c r="I346" s="30">
        <v>1328.63</v>
      </c>
      <c r="J346" s="34"/>
      <c r="K346" s="227"/>
    </row>
    <row r="347" spans="1:11" s="14" customFormat="1" ht="24" hidden="1" outlineLevel="1" x14ac:dyDescent="0.2">
      <c r="A347" s="136" t="s">
        <v>1617</v>
      </c>
      <c r="B347" s="213">
        <v>43497</v>
      </c>
      <c r="C347" s="225">
        <v>43621</v>
      </c>
      <c r="D347" s="174">
        <v>10</v>
      </c>
      <c r="E347" s="226"/>
      <c r="F347" s="226">
        <v>1328.63</v>
      </c>
      <c r="G347" s="226"/>
      <c r="H347" s="112">
        <v>1328.63</v>
      </c>
      <c r="I347" s="30">
        <v>1328.63</v>
      </c>
      <c r="J347" s="34"/>
      <c r="K347" s="227"/>
    </row>
    <row r="348" spans="1:11" s="14" customFormat="1" ht="36" hidden="1" outlineLevel="1" x14ac:dyDescent="0.2">
      <c r="A348" s="136" t="s">
        <v>1618</v>
      </c>
      <c r="B348" s="213">
        <v>43497</v>
      </c>
      <c r="C348" s="225">
        <v>43647</v>
      </c>
      <c r="D348" s="174">
        <v>10</v>
      </c>
      <c r="E348" s="226"/>
      <c r="F348" s="226">
        <v>1328.63</v>
      </c>
      <c r="G348" s="226"/>
      <c r="H348" s="112">
        <v>1328.63</v>
      </c>
      <c r="I348" s="30">
        <v>1328.63</v>
      </c>
      <c r="J348" s="34"/>
      <c r="K348" s="227"/>
    </row>
    <row r="349" spans="1:11" s="14" customFormat="1" ht="24" hidden="1" outlineLevel="1" x14ac:dyDescent="0.2">
      <c r="A349" s="136" t="s">
        <v>1619</v>
      </c>
      <c r="B349" s="213">
        <v>43497</v>
      </c>
      <c r="C349" s="225">
        <v>43634</v>
      </c>
      <c r="D349" s="174">
        <v>10</v>
      </c>
      <c r="E349" s="226"/>
      <c r="F349" s="226">
        <v>1328.63</v>
      </c>
      <c r="G349" s="226"/>
      <c r="H349" s="112">
        <v>1328.63</v>
      </c>
      <c r="I349" s="30">
        <v>1328.63</v>
      </c>
      <c r="J349" s="34"/>
      <c r="K349" s="227"/>
    </row>
    <row r="350" spans="1:11" s="14" customFormat="1" ht="24" hidden="1" outlineLevel="1" x14ac:dyDescent="0.2">
      <c r="A350" s="136" t="s">
        <v>1620</v>
      </c>
      <c r="B350" s="213">
        <v>43497</v>
      </c>
      <c r="C350" s="225">
        <v>43753</v>
      </c>
      <c r="D350" s="174">
        <v>10</v>
      </c>
      <c r="E350" s="226"/>
      <c r="F350" s="226">
        <v>1328.63</v>
      </c>
      <c r="G350" s="226"/>
      <c r="H350" s="112">
        <v>1328.63</v>
      </c>
      <c r="I350" s="30">
        <v>1328.63</v>
      </c>
      <c r="J350" s="34"/>
      <c r="K350" s="227"/>
    </row>
    <row r="351" spans="1:11" s="14" customFormat="1" ht="24" hidden="1" outlineLevel="1" x14ac:dyDescent="0.2">
      <c r="A351" s="136" t="s">
        <v>1621</v>
      </c>
      <c r="B351" s="213">
        <v>43497</v>
      </c>
      <c r="C351" s="225">
        <v>43664</v>
      </c>
      <c r="D351" s="174">
        <v>10</v>
      </c>
      <c r="E351" s="226"/>
      <c r="F351" s="226">
        <v>1328.63</v>
      </c>
      <c r="G351" s="226"/>
      <c r="H351" s="112">
        <v>1328.63</v>
      </c>
      <c r="I351" s="30">
        <v>1328.63</v>
      </c>
      <c r="J351" s="34"/>
      <c r="K351" s="227"/>
    </row>
    <row r="352" spans="1:11" s="14" customFormat="1" ht="24" hidden="1" outlineLevel="1" x14ac:dyDescent="0.2">
      <c r="A352" s="136" t="s">
        <v>1622</v>
      </c>
      <c r="B352" s="213">
        <v>43466</v>
      </c>
      <c r="C352" s="225">
        <v>43649</v>
      </c>
      <c r="D352" s="174">
        <v>10</v>
      </c>
      <c r="E352" s="226"/>
      <c r="F352" s="226">
        <v>1613.02</v>
      </c>
      <c r="G352" s="226"/>
      <c r="H352" s="112">
        <v>1613.02</v>
      </c>
      <c r="I352" s="30">
        <v>1613.02</v>
      </c>
      <c r="J352" s="34"/>
      <c r="K352" s="227"/>
    </row>
    <row r="353" spans="1:11" s="14" customFormat="1" ht="36" hidden="1" outlineLevel="1" x14ac:dyDescent="0.2">
      <c r="A353" s="136" t="s">
        <v>1623</v>
      </c>
      <c r="B353" s="213">
        <v>43466</v>
      </c>
      <c r="C353" s="225">
        <v>43651</v>
      </c>
      <c r="D353" s="174">
        <v>10</v>
      </c>
      <c r="E353" s="226"/>
      <c r="F353" s="226">
        <v>1613.02</v>
      </c>
      <c r="G353" s="226"/>
      <c r="H353" s="112">
        <v>1613.02</v>
      </c>
      <c r="I353" s="30">
        <v>1613.02</v>
      </c>
      <c r="J353" s="34"/>
      <c r="K353" s="227"/>
    </row>
    <row r="354" spans="1:11" s="14" customFormat="1" ht="24" hidden="1" outlineLevel="1" x14ac:dyDescent="0.2">
      <c r="A354" s="136" t="s">
        <v>1624</v>
      </c>
      <c r="B354" s="213">
        <v>43466</v>
      </c>
      <c r="C354" s="225">
        <v>43627</v>
      </c>
      <c r="D354" s="174">
        <v>10</v>
      </c>
      <c r="E354" s="226"/>
      <c r="F354" s="226">
        <v>1613.02</v>
      </c>
      <c r="G354" s="226"/>
      <c r="H354" s="112">
        <v>1613.02</v>
      </c>
      <c r="I354" s="30">
        <v>1613.02</v>
      </c>
      <c r="J354" s="34"/>
      <c r="K354" s="227"/>
    </row>
    <row r="355" spans="1:11" s="14" customFormat="1" ht="36" hidden="1" outlineLevel="1" x14ac:dyDescent="0.2">
      <c r="A355" s="136" t="s">
        <v>1625</v>
      </c>
      <c r="B355" s="213">
        <v>43525</v>
      </c>
      <c r="C355" s="225">
        <v>43753</v>
      </c>
      <c r="D355" s="174">
        <v>10</v>
      </c>
      <c r="E355" s="226"/>
      <c r="F355" s="226">
        <v>1418.84</v>
      </c>
      <c r="G355" s="226"/>
      <c r="H355" s="112">
        <v>1418.84</v>
      </c>
      <c r="I355" s="30">
        <v>1418.84</v>
      </c>
      <c r="J355" s="34"/>
      <c r="K355" s="227"/>
    </row>
    <row r="356" spans="1:11" s="14" customFormat="1" ht="36" hidden="1" outlineLevel="1" x14ac:dyDescent="0.2">
      <c r="A356" s="136" t="s">
        <v>1626</v>
      </c>
      <c r="B356" s="213">
        <v>43525</v>
      </c>
      <c r="C356" s="225">
        <v>43811</v>
      </c>
      <c r="D356" s="174">
        <v>10</v>
      </c>
      <c r="E356" s="226"/>
      <c r="F356" s="226">
        <v>4518.12</v>
      </c>
      <c r="G356" s="226"/>
      <c r="H356" s="112">
        <v>4518.12</v>
      </c>
      <c r="I356" s="30">
        <v>4518.12</v>
      </c>
      <c r="J356" s="34"/>
      <c r="K356" s="227"/>
    </row>
    <row r="357" spans="1:11" s="14" customFormat="1" ht="24" hidden="1" outlineLevel="1" x14ac:dyDescent="0.2">
      <c r="A357" s="136" t="s">
        <v>597</v>
      </c>
      <c r="B357" s="174"/>
      <c r="C357" s="174"/>
      <c r="D357" s="174"/>
      <c r="E357" s="226"/>
      <c r="F357" s="226"/>
      <c r="G357" s="226"/>
      <c r="H357" s="112"/>
      <c r="I357" s="30"/>
      <c r="J357" s="34"/>
      <c r="K357" s="227"/>
    </row>
    <row r="358" spans="1:11" s="14" customFormat="1" hidden="1" outlineLevel="1" x14ac:dyDescent="0.2">
      <c r="A358" s="136" t="s">
        <v>1627</v>
      </c>
      <c r="B358" s="213">
        <v>43466</v>
      </c>
      <c r="C358" s="225">
        <v>43662</v>
      </c>
      <c r="D358" s="174">
        <v>10</v>
      </c>
      <c r="E358" s="226"/>
      <c r="F358" s="226">
        <v>1719.22</v>
      </c>
      <c r="G358" s="226"/>
      <c r="H358" s="112">
        <v>1719.22</v>
      </c>
      <c r="I358" s="30">
        <v>1719.22</v>
      </c>
      <c r="J358" s="34"/>
      <c r="K358" s="227"/>
    </row>
    <row r="359" spans="1:11" s="14" customFormat="1" hidden="1" outlineLevel="1" x14ac:dyDescent="0.2">
      <c r="A359" s="136" t="s">
        <v>1628</v>
      </c>
      <c r="B359" s="213">
        <v>43525</v>
      </c>
      <c r="C359" s="225">
        <v>43776</v>
      </c>
      <c r="D359" s="174">
        <v>10</v>
      </c>
      <c r="E359" s="226"/>
      <c r="F359" s="226">
        <v>1418.83</v>
      </c>
      <c r="G359" s="226"/>
      <c r="H359" s="112">
        <v>1418.83</v>
      </c>
      <c r="I359" s="30">
        <v>1418.83</v>
      </c>
      <c r="J359" s="34"/>
      <c r="K359" s="227"/>
    </row>
    <row r="360" spans="1:11" s="14" customFormat="1" ht="36" hidden="1" outlineLevel="1" x14ac:dyDescent="0.2">
      <c r="A360" s="136" t="s">
        <v>1629</v>
      </c>
      <c r="B360" s="213">
        <v>43405</v>
      </c>
      <c r="C360" s="225">
        <v>43546</v>
      </c>
      <c r="D360" s="174">
        <v>10</v>
      </c>
      <c r="E360" s="226"/>
      <c r="F360" s="226">
        <v>1234.52</v>
      </c>
      <c r="G360" s="226"/>
      <c r="H360" s="112">
        <v>1234.52</v>
      </c>
      <c r="I360" s="30">
        <v>1234.52</v>
      </c>
      <c r="J360" s="34"/>
      <c r="K360" s="227"/>
    </row>
    <row r="361" spans="1:11" s="14" customFormat="1" ht="36" hidden="1" outlineLevel="1" x14ac:dyDescent="0.2">
      <c r="A361" s="136" t="s">
        <v>1630</v>
      </c>
      <c r="B361" s="213">
        <v>43525</v>
      </c>
      <c r="C361" s="225">
        <v>43651</v>
      </c>
      <c r="D361" s="174">
        <v>10</v>
      </c>
      <c r="E361" s="226"/>
      <c r="F361" s="226">
        <v>16000</v>
      </c>
      <c r="G361" s="226"/>
      <c r="H361" s="112">
        <v>16000</v>
      </c>
      <c r="I361" s="30">
        <v>16000</v>
      </c>
      <c r="J361" s="34"/>
      <c r="K361" s="227"/>
    </row>
    <row r="362" spans="1:11" s="14" customFormat="1" ht="24" hidden="1" outlineLevel="1" x14ac:dyDescent="0.2">
      <c r="A362" s="136" t="s">
        <v>1631</v>
      </c>
      <c r="B362" s="213">
        <v>43466</v>
      </c>
      <c r="C362" s="225">
        <v>43622</v>
      </c>
      <c r="D362" s="174">
        <v>10</v>
      </c>
      <c r="E362" s="226"/>
      <c r="F362" s="226">
        <v>1617.88</v>
      </c>
      <c r="G362" s="226"/>
      <c r="H362" s="112">
        <v>1617.88</v>
      </c>
      <c r="I362" s="30">
        <v>1617.88</v>
      </c>
      <c r="J362" s="34"/>
      <c r="K362" s="227"/>
    </row>
    <row r="363" spans="1:11" s="14" customFormat="1" ht="24" hidden="1" outlineLevel="1" x14ac:dyDescent="0.2">
      <c r="A363" s="136" t="s">
        <v>1632</v>
      </c>
      <c r="B363" s="213">
        <v>43466</v>
      </c>
      <c r="C363" s="225">
        <v>43593</v>
      </c>
      <c r="D363" s="174">
        <v>10</v>
      </c>
      <c r="E363" s="226"/>
      <c r="F363" s="226">
        <v>4942.72</v>
      </c>
      <c r="G363" s="226"/>
      <c r="H363" s="112">
        <v>4942.72</v>
      </c>
      <c r="I363" s="30">
        <v>4942.72</v>
      </c>
      <c r="J363" s="34"/>
      <c r="K363" s="227"/>
    </row>
    <row r="364" spans="1:11" s="14" customFormat="1" ht="24" hidden="1" outlineLevel="1" x14ac:dyDescent="0.2">
      <c r="A364" s="136" t="s">
        <v>1633</v>
      </c>
      <c r="B364" s="213">
        <v>43525</v>
      </c>
      <c r="C364" s="225">
        <v>43703</v>
      </c>
      <c r="D364" s="174">
        <v>10</v>
      </c>
      <c r="E364" s="226"/>
      <c r="F364" s="226">
        <v>1418.83</v>
      </c>
      <c r="G364" s="226"/>
      <c r="H364" s="112">
        <v>1418.83</v>
      </c>
      <c r="I364" s="30">
        <v>1418.83</v>
      </c>
      <c r="J364" s="34"/>
      <c r="K364" s="227"/>
    </row>
    <row r="365" spans="1:11" s="14" customFormat="1" ht="24" hidden="1" outlineLevel="1" x14ac:dyDescent="0.2">
      <c r="A365" s="136" t="s">
        <v>1634</v>
      </c>
      <c r="B365" s="213">
        <v>43525</v>
      </c>
      <c r="C365" s="225">
        <v>43747</v>
      </c>
      <c r="D365" s="174">
        <v>10</v>
      </c>
      <c r="E365" s="226"/>
      <c r="F365" s="226">
        <v>1418.83</v>
      </c>
      <c r="G365" s="226"/>
      <c r="H365" s="112">
        <v>1418.83</v>
      </c>
      <c r="I365" s="30">
        <v>1418.83</v>
      </c>
      <c r="J365" s="34"/>
      <c r="K365" s="227"/>
    </row>
    <row r="366" spans="1:11" s="14" customFormat="1" ht="24" hidden="1" outlineLevel="1" x14ac:dyDescent="0.2">
      <c r="A366" s="136" t="s">
        <v>1635</v>
      </c>
      <c r="B366" s="213">
        <v>43525</v>
      </c>
      <c r="C366" s="225">
        <v>43748</v>
      </c>
      <c r="D366" s="174">
        <v>10</v>
      </c>
      <c r="E366" s="226"/>
      <c r="F366" s="226">
        <v>1418.83</v>
      </c>
      <c r="G366" s="226"/>
      <c r="H366" s="112">
        <v>1418.83</v>
      </c>
      <c r="I366" s="30">
        <v>1418.83</v>
      </c>
      <c r="J366" s="34"/>
      <c r="K366" s="227"/>
    </row>
    <row r="367" spans="1:11" s="14" customFormat="1" ht="24" hidden="1" outlineLevel="1" x14ac:dyDescent="0.2">
      <c r="A367" s="136" t="s">
        <v>1636</v>
      </c>
      <c r="B367" s="213">
        <v>43466</v>
      </c>
      <c r="C367" s="225">
        <v>43663</v>
      </c>
      <c r="D367" s="174">
        <v>10</v>
      </c>
      <c r="E367" s="226"/>
      <c r="F367" s="226">
        <v>1617.88</v>
      </c>
      <c r="G367" s="226"/>
      <c r="H367" s="112">
        <v>1617.88</v>
      </c>
      <c r="I367" s="30">
        <v>1617.88</v>
      </c>
      <c r="J367" s="34"/>
      <c r="K367" s="227"/>
    </row>
    <row r="368" spans="1:11" s="14" customFormat="1" ht="24" hidden="1" outlineLevel="1" x14ac:dyDescent="0.2">
      <c r="A368" s="136" t="s">
        <v>1637</v>
      </c>
      <c r="B368" s="213">
        <v>43525</v>
      </c>
      <c r="C368" s="225">
        <v>43655</v>
      </c>
      <c r="D368" s="174">
        <v>10</v>
      </c>
      <c r="E368" s="226"/>
      <c r="F368" s="226">
        <v>15000</v>
      </c>
      <c r="G368" s="226"/>
      <c r="H368" s="112">
        <v>15000</v>
      </c>
      <c r="I368" s="30">
        <v>15000</v>
      </c>
      <c r="J368" s="34"/>
      <c r="K368" s="227"/>
    </row>
    <row r="369" spans="1:11" s="14" customFormat="1" ht="36" hidden="1" outlineLevel="1" x14ac:dyDescent="0.2">
      <c r="A369" s="136" t="s">
        <v>1638</v>
      </c>
      <c r="B369" s="213">
        <v>43466</v>
      </c>
      <c r="C369" s="225">
        <v>43621</v>
      </c>
      <c r="D369" s="174">
        <v>10</v>
      </c>
      <c r="E369" s="226"/>
      <c r="F369" s="226">
        <v>1617.88</v>
      </c>
      <c r="G369" s="226"/>
      <c r="H369" s="112">
        <v>1617.88</v>
      </c>
      <c r="I369" s="30">
        <v>1617.88</v>
      </c>
      <c r="J369" s="34"/>
      <c r="K369" s="227"/>
    </row>
    <row r="370" spans="1:11" s="14" customFormat="1" ht="24" hidden="1" outlineLevel="1" x14ac:dyDescent="0.2">
      <c r="A370" s="136" t="s">
        <v>1639</v>
      </c>
      <c r="B370" s="213">
        <v>43525</v>
      </c>
      <c r="C370" s="225">
        <v>43713</v>
      </c>
      <c r="D370" s="174">
        <v>10</v>
      </c>
      <c r="E370" s="226"/>
      <c r="F370" s="226">
        <v>1418.83</v>
      </c>
      <c r="G370" s="226"/>
      <c r="H370" s="112">
        <v>1418.83</v>
      </c>
      <c r="I370" s="30">
        <v>1418.83</v>
      </c>
      <c r="J370" s="34"/>
      <c r="K370" s="227"/>
    </row>
    <row r="371" spans="1:11" s="14" customFormat="1" ht="24" hidden="1" outlineLevel="1" x14ac:dyDescent="0.2">
      <c r="A371" s="136" t="s">
        <v>1640</v>
      </c>
      <c r="B371" s="213">
        <v>43466</v>
      </c>
      <c r="C371" s="225">
        <v>43661</v>
      </c>
      <c r="D371" s="174">
        <v>10</v>
      </c>
      <c r="E371" s="226"/>
      <c r="F371" s="226">
        <v>1613.02</v>
      </c>
      <c r="G371" s="226"/>
      <c r="H371" s="112">
        <v>1613.02</v>
      </c>
      <c r="I371" s="30">
        <v>1613.02</v>
      </c>
      <c r="J371" s="34"/>
      <c r="K371" s="227"/>
    </row>
    <row r="372" spans="1:11" s="14" customFormat="1" ht="36" hidden="1" outlineLevel="1" x14ac:dyDescent="0.2">
      <c r="A372" s="136" t="s">
        <v>77</v>
      </c>
      <c r="B372" s="174"/>
      <c r="C372" s="174"/>
      <c r="D372" s="174"/>
      <c r="E372" s="226"/>
      <c r="F372" s="226"/>
      <c r="G372" s="226"/>
      <c r="H372" s="112"/>
      <c r="I372" s="30"/>
      <c r="J372" s="34"/>
      <c r="K372" s="227"/>
    </row>
    <row r="373" spans="1:11" s="14" customFormat="1" hidden="1" outlineLevel="1" x14ac:dyDescent="0.2">
      <c r="A373" s="136" t="s">
        <v>1641</v>
      </c>
      <c r="B373" s="213">
        <v>43405</v>
      </c>
      <c r="C373" s="225">
        <v>43581</v>
      </c>
      <c r="D373" s="174">
        <v>10</v>
      </c>
      <c r="E373" s="226"/>
      <c r="F373" s="226">
        <v>1423.87</v>
      </c>
      <c r="G373" s="226"/>
      <c r="H373" s="112">
        <v>1423.87</v>
      </c>
      <c r="I373" s="30">
        <v>1423.87</v>
      </c>
      <c r="J373" s="34"/>
      <c r="K373" s="227"/>
    </row>
    <row r="374" spans="1:11" s="14" customFormat="1" hidden="1" outlineLevel="1" x14ac:dyDescent="0.2">
      <c r="A374" s="136" t="s">
        <v>1642</v>
      </c>
      <c r="B374" s="213">
        <v>43497</v>
      </c>
      <c r="C374" s="225">
        <v>43670</v>
      </c>
      <c r="D374" s="174">
        <v>10</v>
      </c>
      <c r="E374" s="226"/>
      <c r="F374" s="226">
        <v>1328.63</v>
      </c>
      <c r="G374" s="226"/>
      <c r="H374" s="112">
        <v>1328.63</v>
      </c>
      <c r="I374" s="30">
        <v>1328.63</v>
      </c>
      <c r="J374" s="34"/>
      <c r="K374" s="227"/>
    </row>
    <row r="375" spans="1:11" s="14" customFormat="1" ht="24" hidden="1" outlineLevel="1" x14ac:dyDescent="0.2">
      <c r="A375" s="136" t="s">
        <v>1643</v>
      </c>
      <c r="B375" s="213">
        <v>43497</v>
      </c>
      <c r="C375" s="225">
        <v>43720</v>
      </c>
      <c r="D375" s="174">
        <v>10</v>
      </c>
      <c r="E375" s="226"/>
      <c r="F375" s="226">
        <v>1328.63</v>
      </c>
      <c r="G375" s="226"/>
      <c r="H375" s="112">
        <v>1328.63</v>
      </c>
      <c r="I375" s="30">
        <v>1328.63</v>
      </c>
      <c r="J375" s="34"/>
      <c r="K375" s="227"/>
    </row>
    <row r="376" spans="1:11" s="14" customFormat="1" ht="36" hidden="1" outlineLevel="1" x14ac:dyDescent="0.2">
      <c r="A376" s="136" t="s">
        <v>1644</v>
      </c>
      <c r="B376" s="213">
        <v>43497</v>
      </c>
      <c r="C376" s="225">
        <v>43612</v>
      </c>
      <c r="D376" s="174">
        <v>10</v>
      </c>
      <c r="E376" s="226"/>
      <c r="F376" s="226">
        <v>1328.63</v>
      </c>
      <c r="G376" s="226"/>
      <c r="H376" s="112">
        <v>1328.63</v>
      </c>
      <c r="I376" s="30">
        <v>1328.63</v>
      </c>
      <c r="J376" s="34"/>
      <c r="K376" s="227"/>
    </row>
    <row r="377" spans="1:11" s="14" customFormat="1" ht="36" hidden="1" outlineLevel="1" x14ac:dyDescent="0.2">
      <c r="A377" s="136" t="s">
        <v>1645</v>
      </c>
      <c r="B377" s="213">
        <v>43497</v>
      </c>
      <c r="C377" s="225">
        <v>43598</v>
      </c>
      <c r="D377" s="174">
        <v>10</v>
      </c>
      <c r="E377" s="226"/>
      <c r="F377" s="226">
        <v>1328.63</v>
      </c>
      <c r="G377" s="226"/>
      <c r="H377" s="112">
        <v>1328.63</v>
      </c>
      <c r="I377" s="30">
        <v>1328.63</v>
      </c>
      <c r="J377" s="34"/>
      <c r="K377" s="227"/>
    </row>
    <row r="378" spans="1:11" s="14" customFormat="1" hidden="1" outlineLevel="1" x14ac:dyDescent="0.2">
      <c r="A378" s="136" t="s">
        <v>1646</v>
      </c>
      <c r="B378" s="213">
        <v>43435</v>
      </c>
      <c r="C378" s="225">
        <v>43655</v>
      </c>
      <c r="D378" s="174">
        <v>10</v>
      </c>
      <c r="E378" s="226"/>
      <c r="F378" s="226">
        <v>10466.200000000001</v>
      </c>
      <c r="G378" s="226"/>
      <c r="H378" s="112">
        <v>10466.200000000001</v>
      </c>
      <c r="I378" s="30">
        <v>10466.200000000001</v>
      </c>
      <c r="J378" s="34"/>
      <c r="K378" s="227"/>
    </row>
    <row r="379" spans="1:11" s="14" customFormat="1" hidden="1" outlineLevel="1" x14ac:dyDescent="0.2">
      <c r="A379" s="136" t="s">
        <v>1647</v>
      </c>
      <c r="B379" s="213">
        <v>43252</v>
      </c>
      <c r="C379" s="225">
        <v>43670</v>
      </c>
      <c r="D379" s="174">
        <v>10</v>
      </c>
      <c r="E379" s="226"/>
      <c r="F379" s="226">
        <v>1457.92</v>
      </c>
      <c r="G379" s="226"/>
      <c r="H379" s="112">
        <v>1457.92</v>
      </c>
      <c r="I379" s="30">
        <v>1457.92</v>
      </c>
      <c r="J379" s="34"/>
      <c r="K379" s="227"/>
    </row>
    <row r="380" spans="1:11" s="14" customFormat="1" ht="24" hidden="1" outlineLevel="1" x14ac:dyDescent="0.2">
      <c r="A380" s="136" t="s">
        <v>58</v>
      </c>
      <c r="B380" s="174"/>
      <c r="C380" s="174"/>
      <c r="D380" s="174"/>
      <c r="E380" s="226"/>
      <c r="F380" s="226"/>
      <c r="G380" s="226"/>
      <c r="H380" s="112"/>
      <c r="I380" s="30"/>
      <c r="J380" s="34"/>
      <c r="K380" s="227"/>
    </row>
    <row r="381" spans="1:11" s="14" customFormat="1" hidden="1" outlineLevel="1" x14ac:dyDescent="0.2">
      <c r="A381" s="136" t="s">
        <v>1648</v>
      </c>
      <c r="B381" s="213">
        <v>43497</v>
      </c>
      <c r="C381" s="225">
        <v>43612</v>
      </c>
      <c r="D381" s="174">
        <v>10</v>
      </c>
      <c r="E381" s="226"/>
      <c r="F381" s="226">
        <v>1328.63</v>
      </c>
      <c r="G381" s="226"/>
      <c r="H381" s="112">
        <v>1328.63</v>
      </c>
      <c r="I381" s="30">
        <v>1328.63</v>
      </c>
      <c r="J381" s="34"/>
      <c r="K381" s="227"/>
    </row>
    <row r="382" spans="1:11" s="14" customFormat="1" hidden="1" outlineLevel="1" x14ac:dyDescent="0.2">
      <c r="A382" s="136" t="s">
        <v>1649</v>
      </c>
      <c r="B382" s="213">
        <v>43525</v>
      </c>
      <c r="C382" s="225">
        <v>43704</v>
      </c>
      <c r="D382" s="174">
        <v>10</v>
      </c>
      <c r="E382" s="226"/>
      <c r="F382" s="226">
        <v>1418.83</v>
      </c>
      <c r="G382" s="226"/>
      <c r="H382" s="112">
        <v>1418.83</v>
      </c>
      <c r="I382" s="30">
        <v>1418.83</v>
      </c>
      <c r="J382" s="34"/>
      <c r="K382" s="227"/>
    </row>
    <row r="383" spans="1:11" s="14" customFormat="1" hidden="1" outlineLevel="1" x14ac:dyDescent="0.2">
      <c r="A383" s="136" t="s">
        <v>1650</v>
      </c>
      <c r="B383" s="213">
        <v>43374</v>
      </c>
      <c r="C383" s="225">
        <v>43598</v>
      </c>
      <c r="D383" s="174">
        <v>60</v>
      </c>
      <c r="E383" s="226">
        <v>46490.55</v>
      </c>
      <c r="F383" s="226">
        <v>1790.66</v>
      </c>
      <c r="G383" s="226"/>
      <c r="H383" s="112">
        <v>48281.21</v>
      </c>
      <c r="I383" s="30">
        <v>48281.21</v>
      </c>
      <c r="J383" s="34"/>
      <c r="K383" s="227"/>
    </row>
    <row r="384" spans="1:11" s="14" customFormat="1" hidden="1" outlineLevel="1" x14ac:dyDescent="0.2">
      <c r="A384" s="136" t="s">
        <v>1651</v>
      </c>
      <c r="B384" s="213">
        <v>43374</v>
      </c>
      <c r="C384" s="225">
        <v>43561</v>
      </c>
      <c r="D384" s="174">
        <v>60</v>
      </c>
      <c r="E384" s="226">
        <v>24011.15</v>
      </c>
      <c r="F384" s="226">
        <v>15469.87</v>
      </c>
      <c r="G384" s="226"/>
      <c r="H384" s="112">
        <v>39481.019999999997</v>
      </c>
      <c r="I384" s="30">
        <v>39481.019999999997</v>
      </c>
      <c r="J384" s="34"/>
      <c r="K384" s="227"/>
    </row>
    <row r="385" spans="1:11" s="14" customFormat="1" ht="24" hidden="1" outlineLevel="1" x14ac:dyDescent="0.2">
      <c r="A385" s="136" t="s">
        <v>1652</v>
      </c>
      <c r="B385" s="213">
        <v>43282</v>
      </c>
      <c r="C385" s="225">
        <v>43635</v>
      </c>
      <c r="D385" s="174">
        <v>10</v>
      </c>
      <c r="E385" s="226"/>
      <c r="F385" s="226">
        <v>1385.02</v>
      </c>
      <c r="G385" s="226"/>
      <c r="H385" s="112">
        <v>1385.02</v>
      </c>
      <c r="I385" s="30">
        <v>1385.02</v>
      </c>
      <c r="J385" s="34"/>
      <c r="K385" s="227"/>
    </row>
    <row r="386" spans="1:11" s="14" customFormat="1" hidden="1" outlineLevel="1" x14ac:dyDescent="0.2">
      <c r="A386" s="136" t="s">
        <v>352</v>
      </c>
      <c r="B386" s="174"/>
      <c r="C386" s="174"/>
      <c r="D386" s="174"/>
      <c r="E386" s="226"/>
      <c r="F386" s="226"/>
      <c r="G386" s="226"/>
      <c r="H386" s="112"/>
      <c r="I386" s="30"/>
      <c r="J386" s="34"/>
      <c r="K386" s="227"/>
    </row>
    <row r="387" spans="1:11" s="14" customFormat="1" hidden="1" outlineLevel="1" x14ac:dyDescent="0.2">
      <c r="A387" s="136" t="s">
        <v>1653</v>
      </c>
      <c r="B387" s="213">
        <v>43435</v>
      </c>
      <c r="C387" s="225">
        <v>43571</v>
      </c>
      <c r="D387" s="174">
        <v>10</v>
      </c>
      <c r="E387" s="226"/>
      <c r="F387" s="226">
        <v>1886.61</v>
      </c>
      <c r="G387" s="226"/>
      <c r="H387" s="112">
        <v>1886.61</v>
      </c>
      <c r="I387" s="30">
        <v>1886.61</v>
      </c>
      <c r="J387" s="34"/>
      <c r="K387" s="227"/>
    </row>
    <row r="388" spans="1:11" s="14" customFormat="1" hidden="1" outlineLevel="1" x14ac:dyDescent="0.2">
      <c r="A388" s="136" t="s">
        <v>1654</v>
      </c>
      <c r="B388" s="213">
        <v>43435</v>
      </c>
      <c r="C388" s="228">
        <v>43571</v>
      </c>
      <c r="D388" s="174">
        <v>10</v>
      </c>
      <c r="E388" s="226"/>
      <c r="F388" s="226">
        <v>1886.61</v>
      </c>
      <c r="G388" s="226"/>
      <c r="H388" s="112">
        <v>1886.61</v>
      </c>
      <c r="I388" s="30">
        <v>1886.61</v>
      </c>
      <c r="J388" s="34"/>
      <c r="K388" s="227"/>
    </row>
    <row r="389" spans="1:11" s="14" customFormat="1" hidden="1" outlineLevel="1" x14ac:dyDescent="0.2">
      <c r="A389" s="136" t="s">
        <v>1655</v>
      </c>
      <c r="B389" s="213">
        <v>43435</v>
      </c>
      <c r="C389" s="225">
        <v>43612</v>
      </c>
      <c r="D389" s="174">
        <v>10</v>
      </c>
      <c r="E389" s="226"/>
      <c r="F389" s="226">
        <v>1857.67</v>
      </c>
      <c r="G389" s="226"/>
      <c r="H389" s="112">
        <v>1857.67</v>
      </c>
      <c r="I389" s="30">
        <v>1857.67</v>
      </c>
      <c r="J389" s="34"/>
      <c r="K389" s="227"/>
    </row>
    <row r="390" spans="1:11" s="14" customFormat="1" ht="24" hidden="1" outlineLevel="1" x14ac:dyDescent="0.2">
      <c r="A390" s="136" t="s">
        <v>1656</v>
      </c>
      <c r="B390" s="213">
        <v>43497</v>
      </c>
      <c r="C390" s="225">
        <v>43692</v>
      </c>
      <c r="D390" s="174">
        <v>10</v>
      </c>
      <c r="E390" s="226"/>
      <c r="F390" s="226">
        <v>1328.63</v>
      </c>
      <c r="G390" s="226"/>
      <c r="H390" s="112">
        <v>1328.63</v>
      </c>
      <c r="I390" s="30">
        <v>1328.63</v>
      </c>
      <c r="J390" s="34"/>
      <c r="K390" s="227"/>
    </row>
    <row r="391" spans="1:11" s="14" customFormat="1" ht="24" hidden="1" outlineLevel="1" x14ac:dyDescent="0.2">
      <c r="A391" s="136" t="s">
        <v>1657</v>
      </c>
      <c r="B391" s="213">
        <v>43525</v>
      </c>
      <c r="C391" s="225">
        <v>43693</v>
      </c>
      <c r="D391" s="174">
        <v>10</v>
      </c>
      <c r="E391" s="226"/>
      <c r="F391" s="226">
        <v>4518.12</v>
      </c>
      <c r="G391" s="226"/>
      <c r="H391" s="112">
        <v>4518.12</v>
      </c>
      <c r="I391" s="30">
        <v>4518.12</v>
      </c>
      <c r="J391" s="34"/>
      <c r="K391" s="227"/>
    </row>
    <row r="392" spans="1:11" s="14" customFormat="1" ht="24" hidden="1" outlineLevel="1" x14ac:dyDescent="0.2">
      <c r="A392" s="136" t="s">
        <v>1658</v>
      </c>
      <c r="B392" s="213">
        <v>43497</v>
      </c>
      <c r="C392" s="225">
        <v>43609</v>
      </c>
      <c r="D392" s="174">
        <v>10</v>
      </c>
      <c r="E392" s="226"/>
      <c r="F392" s="226">
        <v>1328.63</v>
      </c>
      <c r="G392" s="226"/>
      <c r="H392" s="112">
        <v>1328.63</v>
      </c>
      <c r="I392" s="30">
        <v>1328.63</v>
      </c>
      <c r="J392" s="34"/>
      <c r="K392" s="227"/>
    </row>
    <row r="393" spans="1:11" s="14" customFormat="1" ht="24" hidden="1" outlineLevel="1" x14ac:dyDescent="0.2">
      <c r="A393" s="136" t="s">
        <v>596</v>
      </c>
      <c r="B393" s="174"/>
      <c r="C393" s="174"/>
      <c r="D393" s="174"/>
      <c r="E393" s="226"/>
      <c r="F393" s="226"/>
      <c r="G393" s="226"/>
      <c r="H393" s="112"/>
      <c r="I393" s="30"/>
      <c r="J393" s="34"/>
      <c r="K393" s="227"/>
    </row>
    <row r="394" spans="1:11" s="14" customFormat="1" hidden="1" outlineLevel="1" x14ac:dyDescent="0.2">
      <c r="A394" s="136" t="s">
        <v>1659</v>
      </c>
      <c r="B394" s="213">
        <v>43497</v>
      </c>
      <c r="C394" s="225">
        <v>43651</v>
      </c>
      <c r="D394" s="174">
        <v>10</v>
      </c>
      <c r="E394" s="226"/>
      <c r="F394" s="226">
        <v>1328.63</v>
      </c>
      <c r="G394" s="226"/>
      <c r="H394" s="112">
        <v>1328.63</v>
      </c>
      <c r="I394" s="30">
        <v>1328.63</v>
      </c>
      <c r="J394" s="34"/>
      <c r="K394" s="227"/>
    </row>
    <row r="395" spans="1:11" s="14" customFormat="1" hidden="1" outlineLevel="1" x14ac:dyDescent="0.2">
      <c r="A395" s="136" t="s">
        <v>1660</v>
      </c>
      <c r="B395" s="213">
        <v>43525</v>
      </c>
      <c r="C395" s="225">
        <v>43720</v>
      </c>
      <c r="D395" s="174">
        <v>10</v>
      </c>
      <c r="E395" s="226"/>
      <c r="F395" s="226">
        <v>1418.84</v>
      </c>
      <c r="G395" s="226"/>
      <c r="H395" s="112">
        <v>1418.84</v>
      </c>
      <c r="I395" s="30">
        <v>1418.84</v>
      </c>
      <c r="J395" s="34"/>
      <c r="K395" s="227"/>
    </row>
    <row r="396" spans="1:11" s="14" customFormat="1" ht="24" hidden="1" outlineLevel="1" x14ac:dyDescent="0.2">
      <c r="A396" s="136" t="s">
        <v>1661</v>
      </c>
      <c r="B396" s="213">
        <v>43435</v>
      </c>
      <c r="C396" s="225">
        <v>43598</v>
      </c>
      <c r="D396" s="174">
        <v>10</v>
      </c>
      <c r="E396" s="226"/>
      <c r="F396" s="226">
        <v>1857.67</v>
      </c>
      <c r="G396" s="226"/>
      <c r="H396" s="112">
        <v>1857.67</v>
      </c>
      <c r="I396" s="30">
        <v>1857.67</v>
      </c>
      <c r="J396" s="34"/>
      <c r="K396" s="227"/>
    </row>
    <row r="397" spans="1:11" s="14" customFormat="1" ht="24" hidden="1" outlineLevel="1" x14ac:dyDescent="0.2">
      <c r="A397" s="136" t="s">
        <v>1662</v>
      </c>
      <c r="B397" s="213">
        <v>43221</v>
      </c>
      <c r="C397" s="225">
        <v>43592</v>
      </c>
      <c r="D397" s="174">
        <v>60</v>
      </c>
      <c r="E397" s="226">
        <v>31579.4</v>
      </c>
      <c r="F397" s="226">
        <v>1655.72</v>
      </c>
      <c r="G397" s="226"/>
      <c r="H397" s="112">
        <v>33235.120000000003</v>
      </c>
      <c r="I397" s="30">
        <v>33235.120000000003</v>
      </c>
      <c r="J397" s="34"/>
      <c r="K397" s="227"/>
    </row>
    <row r="398" spans="1:11" s="14" customFormat="1" ht="24" hidden="1" outlineLevel="1" x14ac:dyDescent="0.2">
      <c r="A398" s="136" t="s">
        <v>1663</v>
      </c>
      <c r="B398" s="213">
        <v>43497</v>
      </c>
      <c r="C398" s="225">
        <v>43649</v>
      </c>
      <c r="D398" s="174">
        <v>10</v>
      </c>
      <c r="E398" s="226"/>
      <c r="F398" s="226">
        <v>1328.63</v>
      </c>
      <c r="G398" s="226"/>
      <c r="H398" s="112">
        <v>1328.63</v>
      </c>
      <c r="I398" s="30">
        <v>1328.63</v>
      </c>
      <c r="J398" s="34"/>
      <c r="K398" s="227"/>
    </row>
    <row r="399" spans="1:11" s="14" customFormat="1" ht="24" hidden="1" outlineLevel="1" x14ac:dyDescent="0.2">
      <c r="A399" s="136" t="s">
        <v>1664</v>
      </c>
      <c r="B399" s="213">
        <v>43344</v>
      </c>
      <c r="C399" s="225">
        <v>43657</v>
      </c>
      <c r="D399" s="174">
        <v>10</v>
      </c>
      <c r="E399" s="226"/>
      <c r="F399" s="226">
        <v>2124.2800000000002</v>
      </c>
      <c r="G399" s="226"/>
      <c r="H399" s="112">
        <v>2124.2800000000002</v>
      </c>
      <c r="I399" s="30">
        <v>2124.2800000000002</v>
      </c>
      <c r="J399" s="34"/>
      <c r="K399" s="227"/>
    </row>
    <row r="400" spans="1:11" s="14" customFormat="1" ht="36" hidden="1" outlineLevel="1" x14ac:dyDescent="0.2">
      <c r="A400" s="136" t="s">
        <v>1665</v>
      </c>
      <c r="B400" s="213">
        <v>43282</v>
      </c>
      <c r="C400" s="225">
        <v>43663</v>
      </c>
      <c r="D400" s="174">
        <v>10</v>
      </c>
      <c r="E400" s="226"/>
      <c r="F400" s="226">
        <v>16370.29</v>
      </c>
      <c r="G400" s="226"/>
      <c r="H400" s="112">
        <v>16370.29</v>
      </c>
      <c r="I400" s="30">
        <v>16370.29</v>
      </c>
      <c r="J400" s="34"/>
      <c r="K400" s="227"/>
    </row>
    <row r="401" spans="1:11" s="14" customFormat="1" hidden="1" outlineLevel="1" x14ac:dyDescent="0.2">
      <c r="A401" s="136" t="s">
        <v>76</v>
      </c>
      <c r="B401" s="174"/>
      <c r="C401" s="174"/>
      <c r="D401" s="174"/>
      <c r="E401" s="226"/>
      <c r="F401" s="226"/>
      <c r="G401" s="226"/>
      <c r="H401" s="112"/>
      <c r="I401" s="30"/>
      <c r="J401" s="34"/>
      <c r="K401" s="227"/>
    </row>
    <row r="402" spans="1:11" s="14" customFormat="1" hidden="1" outlineLevel="1" x14ac:dyDescent="0.2">
      <c r="A402" s="136" t="s">
        <v>1666</v>
      </c>
      <c r="B402" s="213">
        <v>43132</v>
      </c>
      <c r="C402" s="225">
        <v>43719</v>
      </c>
      <c r="D402" s="174">
        <v>10</v>
      </c>
      <c r="E402" s="226"/>
      <c r="F402" s="226">
        <v>1985.24</v>
      </c>
      <c r="G402" s="226"/>
      <c r="H402" s="112">
        <v>1985.24</v>
      </c>
      <c r="I402" s="30">
        <v>1985.24</v>
      </c>
      <c r="J402" s="34"/>
      <c r="K402" s="227"/>
    </row>
    <row r="403" spans="1:11" s="14" customFormat="1" hidden="1" outlineLevel="1" x14ac:dyDescent="0.2">
      <c r="A403" s="136" t="s">
        <v>1667</v>
      </c>
      <c r="B403" s="213">
        <v>43132</v>
      </c>
      <c r="C403" s="225">
        <v>43640</v>
      </c>
      <c r="D403" s="174">
        <v>10</v>
      </c>
      <c r="E403" s="226"/>
      <c r="F403" s="226">
        <v>1985.24</v>
      </c>
      <c r="G403" s="226"/>
      <c r="H403" s="112">
        <v>1985.24</v>
      </c>
      <c r="I403" s="30">
        <v>1985.24</v>
      </c>
      <c r="J403" s="34"/>
      <c r="K403" s="227"/>
    </row>
    <row r="404" spans="1:11" s="14" customFormat="1" hidden="1" outlineLevel="1" x14ac:dyDescent="0.2">
      <c r="A404" s="136" t="s">
        <v>195</v>
      </c>
      <c r="B404" s="174"/>
      <c r="C404" s="174"/>
      <c r="D404" s="174"/>
      <c r="E404" s="226"/>
      <c r="F404" s="226"/>
      <c r="G404" s="226"/>
      <c r="H404" s="112"/>
      <c r="I404" s="30"/>
      <c r="J404" s="34"/>
      <c r="K404" s="227"/>
    </row>
    <row r="405" spans="1:11" s="14" customFormat="1" hidden="1" outlineLevel="1" x14ac:dyDescent="0.2">
      <c r="A405" s="136" t="s">
        <v>1668</v>
      </c>
      <c r="B405" s="213">
        <v>43282</v>
      </c>
      <c r="C405" s="225">
        <v>43636</v>
      </c>
      <c r="D405" s="174">
        <v>10</v>
      </c>
      <c r="E405" s="226"/>
      <c r="F405" s="226">
        <v>1409.12</v>
      </c>
      <c r="G405" s="226"/>
      <c r="H405" s="112">
        <v>1409.12</v>
      </c>
      <c r="I405" s="30">
        <v>1409.12</v>
      </c>
      <c r="J405" s="34"/>
      <c r="K405" s="227"/>
    </row>
    <row r="406" spans="1:11" s="14" customFormat="1" hidden="1" outlineLevel="1" x14ac:dyDescent="0.2">
      <c r="A406" s="136" t="s">
        <v>1669</v>
      </c>
      <c r="B406" s="213">
        <v>43466</v>
      </c>
      <c r="C406" s="225">
        <v>43635</v>
      </c>
      <c r="D406" s="174">
        <v>10</v>
      </c>
      <c r="E406" s="226"/>
      <c r="F406" s="226">
        <v>1617.88</v>
      </c>
      <c r="G406" s="226"/>
      <c r="H406" s="112">
        <v>1617.88</v>
      </c>
      <c r="I406" s="30">
        <v>1617.88</v>
      </c>
      <c r="J406" s="34"/>
      <c r="K406" s="227"/>
    </row>
    <row r="407" spans="1:11" s="14" customFormat="1" ht="24" hidden="1" outlineLevel="1" x14ac:dyDescent="0.2">
      <c r="A407" s="136" t="s">
        <v>353</v>
      </c>
      <c r="B407" s="174"/>
      <c r="C407" s="174"/>
      <c r="D407" s="174"/>
      <c r="E407" s="226"/>
      <c r="F407" s="226"/>
      <c r="G407" s="226"/>
      <c r="H407" s="112"/>
      <c r="I407" s="30"/>
      <c r="J407" s="34"/>
      <c r="K407" s="227"/>
    </row>
    <row r="408" spans="1:11" s="14" customFormat="1" hidden="1" outlineLevel="1" x14ac:dyDescent="0.2">
      <c r="A408" s="136" t="s">
        <v>1670</v>
      </c>
      <c r="B408" s="213">
        <v>43497</v>
      </c>
      <c r="C408" s="225">
        <v>43616</v>
      </c>
      <c r="D408" s="174">
        <v>10</v>
      </c>
      <c r="E408" s="226"/>
      <c r="F408" s="226">
        <v>4230.91</v>
      </c>
      <c r="G408" s="226"/>
      <c r="H408" s="112">
        <v>4230.91</v>
      </c>
      <c r="I408" s="30">
        <v>4230.91</v>
      </c>
      <c r="J408" s="34"/>
      <c r="K408" s="227"/>
    </row>
    <row r="409" spans="1:11" s="14" customFormat="1" hidden="1" outlineLevel="1" x14ac:dyDescent="0.2">
      <c r="A409" s="136" t="s">
        <v>1671</v>
      </c>
      <c r="B409" s="213">
        <v>43405</v>
      </c>
      <c r="C409" s="225">
        <v>43588</v>
      </c>
      <c r="D409" s="174">
        <v>10</v>
      </c>
      <c r="E409" s="226"/>
      <c r="F409" s="226">
        <v>1234.52</v>
      </c>
      <c r="G409" s="226"/>
      <c r="H409" s="112">
        <v>1234.52</v>
      </c>
      <c r="I409" s="30">
        <v>1234.52</v>
      </c>
      <c r="J409" s="34"/>
      <c r="K409" s="227"/>
    </row>
    <row r="410" spans="1:11" s="14" customFormat="1" ht="24" hidden="1" outlineLevel="1" x14ac:dyDescent="0.2">
      <c r="A410" s="136" t="s">
        <v>1672</v>
      </c>
      <c r="B410" s="213">
        <v>43435</v>
      </c>
      <c r="C410" s="225">
        <v>43591</v>
      </c>
      <c r="D410" s="174">
        <v>10</v>
      </c>
      <c r="E410" s="226"/>
      <c r="F410" s="226">
        <v>1857.67</v>
      </c>
      <c r="G410" s="226"/>
      <c r="H410" s="112">
        <v>1857.67</v>
      </c>
      <c r="I410" s="30">
        <v>1857.67</v>
      </c>
      <c r="J410" s="34"/>
      <c r="K410" s="227"/>
    </row>
    <row r="411" spans="1:11" s="14" customFormat="1" ht="24" hidden="1" outlineLevel="1" x14ac:dyDescent="0.2">
      <c r="A411" s="136" t="s">
        <v>1673</v>
      </c>
      <c r="B411" s="213">
        <v>43160</v>
      </c>
      <c r="C411" s="225">
        <v>43728</v>
      </c>
      <c r="D411" s="174">
        <v>10</v>
      </c>
      <c r="E411" s="226"/>
      <c r="F411" s="226">
        <v>5964.54</v>
      </c>
      <c r="G411" s="226"/>
      <c r="H411" s="112">
        <v>5964.54</v>
      </c>
      <c r="I411" s="30">
        <v>5964.54</v>
      </c>
      <c r="J411" s="34"/>
      <c r="K411" s="227"/>
    </row>
    <row r="412" spans="1:11" s="14" customFormat="1" ht="24" hidden="1" outlineLevel="1" x14ac:dyDescent="0.2">
      <c r="A412" s="136" t="s">
        <v>1674</v>
      </c>
      <c r="B412" s="213">
        <v>43466</v>
      </c>
      <c r="C412" s="225">
        <v>43597</v>
      </c>
      <c r="D412" s="174">
        <v>10</v>
      </c>
      <c r="E412" s="226"/>
      <c r="F412" s="226">
        <v>1613.02</v>
      </c>
      <c r="G412" s="226"/>
      <c r="H412" s="112">
        <v>1613.02</v>
      </c>
      <c r="I412" s="30">
        <v>1613.02</v>
      </c>
      <c r="J412" s="34"/>
      <c r="K412" s="227"/>
    </row>
    <row r="413" spans="1:11" s="14" customFormat="1" ht="24" hidden="1" outlineLevel="1" x14ac:dyDescent="0.2">
      <c r="A413" s="136" t="s">
        <v>1675</v>
      </c>
      <c r="B413" s="213">
        <v>43435</v>
      </c>
      <c r="C413" s="225">
        <v>43792</v>
      </c>
      <c r="D413" s="174">
        <v>10</v>
      </c>
      <c r="E413" s="226"/>
      <c r="F413" s="226">
        <v>43904.04</v>
      </c>
      <c r="G413" s="226"/>
      <c r="H413" s="112">
        <v>43904.04</v>
      </c>
      <c r="I413" s="30">
        <v>43904.04</v>
      </c>
      <c r="J413" s="34"/>
      <c r="K413" s="227"/>
    </row>
    <row r="414" spans="1:11" s="14" customFormat="1" ht="24" hidden="1" outlineLevel="1" x14ac:dyDescent="0.2">
      <c r="A414" s="136" t="s">
        <v>1676</v>
      </c>
      <c r="B414" s="213">
        <v>43405</v>
      </c>
      <c r="C414" s="225">
        <v>43623</v>
      </c>
      <c r="D414" s="174">
        <v>10</v>
      </c>
      <c r="E414" s="226"/>
      <c r="F414" s="226">
        <v>26230.91</v>
      </c>
      <c r="G414" s="226"/>
      <c r="H414" s="112">
        <v>26230.91</v>
      </c>
      <c r="I414" s="30">
        <v>26230.91</v>
      </c>
      <c r="J414" s="34"/>
      <c r="K414" s="227"/>
    </row>
    <row r="415" spans="1:11" s="14" customFormat="1" ht="24" hidden="1" outlineLevel="1" x14ac:dyDescent="0.2">
      <c r="A415" s="136" t="s">
        <v>1677</v>
      </c>
      <c r="B415" s="213">
        <v>43497</v>
      </c>
      <c r="C415" s="225">
        <v>43724</v>
      </c>
      <c r="D415" s="174">
        <v>10</v>
      </c>
      <c r="E415" s="226"/>
      <c r="F415" s="226">
        <v>756.29</v>
      </c>
      <c r="G415" s="226"/>
      <c r="H415" s="112">
        <v>756.29</v>
      </c>
      <c r="I415" s="30">
        <v>756.29</v>
      </c>
      <c r="J415" s="34"/>
      <c r="K415" s="227"/>
    </row>
    <row r="416" spans="1:11" s="14" customFormat="1" collapsed="1" x14ac:dyDescent="0.2">
      <c r="A416" s="137"/>
      <c r="B416" s="50"/>
      <c r="C416" s="46"/>
      <c r="D416" s="46"/>
      <c r="E416" s="40"/>
      <c r="F416" s="40"/>
      <c r="G416" s="40"/>
      <c r="H416" s="43"/>
      <c r="I416" s="43"/>
      <c r="J416" s="34"/>
      <c r="K416" s="227"/>
    </row>
    <row r="417" spans="1:11" s="14" customFormat="1" x14ac:dyDescent="0.2">
      <c r="A417" s="137"/>
      <c r="B417" s="46"/>
      <c r="C417" s="46"/>
      <c r="D417" s="46"/>
      <c r="E417" s="42">
        <f>SUM(E338:E415)</f>
        <v>102081.1</v>
      </c>
      <c r="F417" s="42">
        <f>SUM(F338:F415)</f>
        <v>253790.70000000007</v>
      </c>
      <c r="G417" s="42">
        <f>SUM(G415)</f>
        <v>0</v>
      </c>
      <c r="H417" s="16">
        <f>SUM(H338:H416)</f>
        <v>355871.79999999987</v>
      </c>
      <c r="I417" s="16">
        <f>SUM(I338:I415)</f>
        <v>355871.79999999987</v>
      </c>
      <c r="J417" s="34"/>
      <c r="K417" s="227"/>
    </row>
    <row r="418" spans="1:11" s="14" customFormat="1" x14ac:dyDescent="0.2">
      <c r="A418" s="138"/>
      <c r="B418" s="206"/>
      <c r="C418" s="222"/>
      <c r="D418" s="170"/>
      <c r="E418" s="209"/>
      <c r="F418" s="209"/>
      <c r="G418" s="63"/>
      <c r="H418" s="109"/>
      <c r="I418" s="113"/>
      <c r="J418" s="220"/>
      <c r="K418" s="220"/>
    </row>
    <row r="419" spans="1:11" s="14" customFormat="1" ht="24" x14ac:dyDescent="0.2">
      <c r="A419" s="25" t="s">
        <v>354</v>
      </c>
      <c r="B419" s="45"/>
      <c r="C419" s="50"/>
      <c r="D419" s="67"/>
      <c r="E419" s="216"/>
      <c r="F419" s="216"/>
      <c r="G419" s="63"/>
      <c r="H419" s="110"/>
      <c r="I419" s="92"/>
      <c r="J419" s="220"/>
      <c r="K419" s="220"/>
    </row>
    <row r="420" spans="1:11" s="14" customFormat="1" ht="21.75" customHeight="1" outlineLevel="1" x14ac:dyDescent="0.2">
      <c r="A420" s="91" t="s">
        <v>355</v>
      </c>
      <c r="B420" s="45">
        <v>43435</v>
      </c>
      <c r="C420" s="50">
        <v>43646</v>
      </c>
      <c r="D420" s="172">
        <v>10</v>
      </c>
      <c r="E420" s="229"/>
      <c r="F420" s="229">
        <v>6395</v>
      </c>
      <c r="G420" s="63"/>
      <c r="H420" s="114">
        <f>E420+F420</f>
        <v>6395</v>
      </c>
      <c r="I420" s="114">
        <v>6395</v>
      </c>
      <c r="J420" s="220"/>
      <c r="K420" s="220">
        <f>H420-I420</f>
        <v>0</v>
      </c>
    </row>
    <row r="421" spans="1:11" s="14" customFormat="1" ht="25.5" customHeight="1" outlineLevel="1" x14ac:dyDescent="0.2">
      <c r="A421" s="91" t="s">
        <v>601</v>
      </c>
      <c r="B421" s="45">
        <v>43524</v>
      </c>
      <c r="C421" s="50">
        <v>43738</v>
      </c>
      <c r="D421" s="172">
        <v>10</v>
      </c>
      <c r="E421" s="229">
        <v>15106.16</v>
      </c>
      <c r="F421" s="229">
        <v>6395</v>
      </c>
      <c r="G421" s="63"/>
      <c r="H421" s="114">
        <f>E421+F421</f>
        <v>21501.16</v>
      </c>
      <c r="I421" s="114">
        <v>21501.16</v>
      </c>
      <c r="J421" s="220"/>
      <c r="K421" s="220">
        <f t="shared" ref="K421:K466" si="8">H421-I421</f>
        <v>0</v>
      </c>
    </row>
    <row r="422" spans="1:11" s="14" customFormat="1" ht="24.75" customHeight="1" outlineLevel="1" x14ac:dyDescent="0.2">
      <c r="A422" s="91" t="s">
        <v>602</v>
      </c>
      <c r="B422" s="45">
        <v>43524</v>
      </c>
      <c r="C422" s="50">
        <v>43738</v>
      </c>
      <c r="D422" s="172">
        <v>10</v>
      </c>
      <c r="E422" s="229"/>
      <c r="F422" s="229">
        <v>6395</v>
      </c>
      <c r="G422" s="63"/>
      <c r="H422" s="114">
        <f>E422+F422</f>
        <v>6395</v>
      </c>
      <c r="I422" s="114">
        <v>6395</v>
      </c>
      <c r="J422" s="220"/>
      <c r="K422" s="220">
        <f t="shared" si="8"/>
        <v>0</v>
      </c>
    </row>
    <row r="423" spans="1:11" s="14" customFormat="1" ht="21" customHeight="1" outlineLevel="1" x14ac:dyDescent="0.2">
      <c r="A423" s="91" t="s">
        <v>356</v>
      </c>
      <c r="B423" s="45">
        <v>43435</v>
      </c>
      <c r="C423" s="50">
        <v>43646</v>
      </c>
      <c r="D423" s="172">
        <v>10</v>
      </c>
      <c r="E423" s="229"/>
      <c r="F423" s="229">
        <v>18402</v>
      </c>
      <c r="G423" s="63"/>
      <c r="H423" s="114">
        <f t="shared" ref="H423:H465" si="9">E423+F423</f>
        <v>18402</v>
      </c>
      <c r="I423" s="114">
        <v>18402</v>
      </c>
      <c r="J423" s="220"/>
      <c r="K423" s="220">
        <f t="shared" si="8"/>
        <v>0</v>
      </c>
    </row>
    <row r="424" spans="1:11" s="14" customFormat="1" ht="21" customHeight="1" outlineLevel="1" x14ac:dyDescent="0.2">
      <c r="A424" s="91" t="s">
        <v>603</v>
      </c>
      <c r="B424" s="45">
        <v>43343</v>
      </c>
      <c r="C424" s="50">
        <v>43646</v>
      </c>
      <c r="D424" s="172">
        <v>10</v>
      </c>
      <c r="E424" s="229"/>
      <c r="F424" s="229">
        <v>6395</v>
      </c>
      <c r="G424" s="63"/>
      <c r="H424" s="114">
        <f t="shared" si="9"/>
        <v>6395</v>
      </c>
      <c r="I424" s="114">
        <v>6395</v>
      </c>
      <c r="J424" s="220"/>
      <c r="K424" s="220"/>
    </row>
    <row r="425" spans="1:11" s="14" customFormat="1" ht="21" customHeight="1" outlineLevel="1" x14ac:dyDescent="0.2">
      <c r="A425" s="91" t="s">
        <v>357</v>
      </c>
      <c r="B425" s="45">
        <v>43343</v>
      </c>
      <c r="C425" s="50">
        <v>43555</v>
      </c>
      <c r="D425" s="172">
        <v>40</v>
      </c>
      <c r="E425" s="229"/>
      <c r="F425" s="229">
        <v>6395</v>
      </c>
      <c r="G425" s="63"/>
      <c r="H425" s="114">
        <f t="shared" si="9"/>
        <v>6395</v>
      </c>
      <c r="I425" s="114">
        <v>6395</v>
      </c>
      <c r="J425" s="220"/>
      <c r="K425" s="220">
        <f t="shared" si="8"/>
        <v>0</v>
      </c>
    </row>
    <row r="426" spans="1:11" s="14" customFormat="1" ht="21" customHeight="1" outlineLevel="1" x14ac:dyDescent="0.2">
      <c r="A426" s="91" t="s">
        <v>358</v>
      </c>
      <c r="B426" s="45">
        <v>43343</v>
      </c>
      <c r="C426" s="50">
        <v>43555</v>
      </c>
      <c r="D426" s="172">
        <v>40</v>
      </c>
      <c r="E426" s="229"/>
      <c r="F426" s="229">
        <v>10612</v>
      </c>
      <c r="G426" s="63"/>
      <c r="H426" s="114">
        <f t="shared" si="9"/>
        <v>10612</v>
      </c>
      <c r="I426" s="114">
        <v>10612</v>
      </c>
      <c r="J426" s="220"/>
      <c r="K426" s="220">
        <f t="shared" si="8"/>
        <v>0</v>
      </c>
    </row>
    <row r="427" spans="1:11" s="14" customFormat="1" ht="21" customHeight="1" outlineLevel="1" x14ac:dyDescent="0.2">
      <c r="A427" s="91" t="s">
        <v>603</v>
      </c>
      <c r="B427" s="45">
        <v>43524</v>
      </c>
      <c r="C427" s="50">
        <v>43738</v>
      </c>
      <c r="D427" s="172">
        <v>10</v>
      </c>
      <c r="E427" s="229"/>
      <c r="F427" s="229">
        <v>6395</v>
      </c>
      <c r="G427" s="63"/>
      <c r="H427" s="114">
        <f t="shared" si="9"/>
        <v>6395</v>
      </c>
      <c r="I427" s="114">
        <v>6395</v>
      </c>
      <c r="J427" s="220"/>
      <c r="K427" s="220">
        <f t="shared" si="8"/>
        <v>0</v>
      </c>
    </row>
    <row r="428" spans="1:11" s="14" customFormat="1" ht="21" customHeight="1" outlineLevel="1" x14ac:dyDescent="0.2">
      <c r="A428" s="91" t="s">
        <v>604</v>
      </c>
      <c r="B428" s="45">
        <v>43524</v>
      </c>
      <c r="C428" s="50">
        <v>43738</v>
      </c>
      <c r="D428" s="172">
        <v>10</v>
      </c>
      <c r="E428" s="229"/>
      <c r="F428" s="229">
        <v>6395</v>
      </c>
      <c r="G428" s="63"/>
      <c r="H428" s="114">
        <f t="shared" si="9"/>
        <v>6395</v>
      </c>
      <c r="I428" s="114">
        <v>6395</v>
      </c>
      <c r="J428" s="220"/>
      <c r="K428" s="220">
        <f t="shared" si="8"/>
        <v>0</v>
      </c>
    </row>
    <row r="429" spans="1:11" s="14" customFormat="1" ht="21" customHeight="1" outlineLevel="1" x14ac:dyDescent="0.2">
      <c r="A429" s="91" t="s">
        <v>605</v>
      </c>
      <c r="B429" s="45"/>
      <c r="C429" s="50"/>
      <c r="D429" s="172"/>
      <c r="E429" s="229"/>
      <c r="F429" s="229"/>
      <c r="G429" s="230"/>
      <c r="H429" s="114"/>
      <c r="I429" s="114"/>
      <c r="J429" s="220"/>
      <c r="K429" s="220">
        <v>0</v>
      </c>
    </row>
    <row r="430" spans="1:11" s="14" customFormat="1" ht="21" customHeight="1" outlineLevel="1" x14ac:dyDescent="0.2">
      <c r="A430" s="91" t="s">
        <v>606</v>
      </c>
      <c r="B430" s="45">
        <v>43524</v>
      </c>
      <c r="C430" s="50">
        <v>43738</v>
      </c>
      <c r="D430" s="172">
        <v>10</v>
      </c>
      <c r="E430" s="229">
        <v>26462.13</v>
      </c>
      <c r="F430" s="229"/>
      <c r="G430" s="230"/>
      <c r="H430" s="114">
        <f t="shared" si="9"/>
        <v>26462.13</v>
      </c>
      <c r="I430" s="114">
        <v>26462.13</v>
      </c>
      <c r="J430" s="220"/>
      <c r="K430" s="220"/>
    </row>
    <row r="431" spans="1:11" s="14" customFormat="1" ht="21" customHeight="1" outlineLevel="1" x14ac:dyDescent="0.2">
      <c r="A431" s="91" t="s">
        <v>359</v>
      </c>
      <c r="B431" s="231">
        <v>43259</v>
      </c>
      <c r="C431" s="50">
        <v>43555</v>
      </c>
      <c r="D431" s="173">
        <v>40</v>
      </c>
      <c r="E431" s="229">
        <v>4020</v>
      </c>
      <c r="F431" s="229"/>
      <c r="G431" s="230"/>
      <c r="H431" s="114">
        <f t="shared" si="9"/>
        <v>4020</v>
      </c>
      <c r="I431" s="114">
        <v>4020</v>
      </c>
      <c r="J431" s="220"/>
      <c r="K431" s="220">
        <f t="shared" si="8"/>
        <v>0</v>
      </c>
    </row>
    <row r="432" spans="1:11" s="14" customFormat="1" ht="21" customHeight="1" outlineLevel="1" x14ac:dyDescent="0.2">
      <c r="A432" s="91" t="s">
        <v>360</v>
      </c>
      <c r="B432" s="45">
        <v>43435</v>
      </c>
      <c r="C432" s="50">
        <v>43646</v>
      </c>
      <c r="D432" s="172">
        <v>10</v>
      </c>
      <c r="E432" s="229">
        <v>17524</v>
      </c>
      <c r="F432" s="229"/>
      <c r="G432" s="230"/>
      <c r="H432" s="114">
        <f t="shared" si="9"/>
        <v>17524</v>
      </c>
      <c r="I432" s="114">
        <v>17524</v>
      </c>
      <c r="J432" s="220"/>
      <c r="K432" s="220">
        <f t="shared" si="8"/>
        <v>0</v>
      </c>
    </row>
    <row r="433" spans="1:11" s="14" customFormat="1" ht="21" customHeight="1" outlineLevel="1" x14ac:dyDescent="0.2">
      <c r="A433" s="91" t="s">
        <v>361</v>
      </c>
      <c r="B433" s="45">
        <v>43435</v>
      </c>
      <c r="C433" s="50">
        <v>43646</v>
      </c>
      <c r="D433" s="172">
        <v>10</v>
      </c>
      <c r="E433" s="229"/>
      <c r="F433" s="229">
        <v>6395</v>
      </c>
      <c r="G433" s="230"/>
      <c r="H433" s="114">
        <f t="shared" si="9"/>
        <v>6395</v>
      </c>
      <c r="I433" s="114">
        <v>6395</v>
      </c>
      <c r="J433" s="220"/>
      <c r="K433" s="220">
        <f t="shared" si="8"/>
        <v>0</v>
      </c>
    </row>
    <row r="434" spans="1:11" s="14" customFormat="1" ht="21" customHeight="1" outlineLevel="1" x14ac:dyDescent="0.2">
      <c r="A434" s="91" t="s">
        <v>362</v>
      </c>
      <c r="B434" s="45"/>
      <c r="C434" s="50"/>
      <c r="D434" s="172"/>
      <c r="E434" s="229"/>
      <c r="F434" s="229"/>
      <c r="G434" s="230"/>
      <c r="H434" s="114"/>
      <c r="I434" s="114"/>
      <c r="J434" s="220"/>
      <c r="K434" s="220">
        <f t="shared" si="8"/>
        <v>0</v>
      </c>
    </row>
    <row r="435" spans="1:11" s="14" customFormat="1" ht="21" customHeight="1" outlineLevel="1" x14ac:dyDescent="0.2">
      <c r="A435" s="91" t="s">
        <v>607</v>
      </c>
      <c r="B435" s="45">
        <v>43435</v>
      </c>
      <c r="C435" s="50">
        <v>43646</v>
      </c>
      <c r="D435" s="172">
        <v>10</v>
      </c>
      <c r="E435" s="229">
        <v>235439.71</v>
      </c>
      <c r="F435" s="229"/>
      <c r="G435" s="230"/>
      <c r="H435" s="114">
        <f t="shared" si="9"/>
        <v>235439.71</v>
      </c>
      <c r="I435" s="114">
        <v>235439.71</v>
      </c>
      <c r="J435" s="220"/>
      <c r="K435" s="220"/>
    </row>
    <row r="436" spans="1:11" s="14" customFormat="1" ht="21" customHeight="1" outlineLevel="1" x14ac:dyDescent="0.2">
      <c r="A436" s="91" t="s">
        <v>363</v>
      </c>
      <c r="B436" s="45"/>
      <c r="C436" s="50"/>
      <c r="D436" s="172"/>
      <c r="E436" s="229"/>
      <c r="F436" s="229"/>
      <c r="G436" s="230"/>
      <c r="H436" s="114"/>
      <c r="I436" s="114"/>
      <c r="J436" s="220"/>
      <c r="K436" s="220">
        <f t="shared" si="8"/>
        <v>0</v>
      </c>
    </row>
    <row r="437" spans="1:11" s="14" customFormat="1" ht="20.25" customHeight="1" outlineLevel="1" x14ac:dyDescent="0.2">
      <c r="A437" s="91" t="s">
        <v>608</v>
      </c>
      <c r="B437" s="45">
        <v>43435</v>
      </c>
      <c r="C437" s="50">
        <v>43646</v>
      </c>
      <c r="D437" s="172">
        <v>10</v>
      </c>
      <c r="E437" s="229">
        <v>2778.93</v>
      </c>
      <c r="F437" s="229"/>
      <c r="G437" s="230"/>
      <c r="H437" s="114">
        <f t="shared" si="9"/>
        <v>2778.93</v>
      </c>
      <c r="I437" s="114">
        <v>2778.93</v>
      </c>
      <c r="J437" s="220"/>
      <c r="K437" s="220"/>
    </row>
    <row r="438" spans="1:11" s="14" customFormat="1" ht="20.25" customHeight="1" outlineLevel="1" x14ac:dyDescent="0.2">
      <c r="A438" s="91" t="s">
        <v>364</v>
      </c>
      <c r="B438" s="45"/>
      <c r="C438" s="50"/>
      <c r="D438" s="172"/>
      <c r="E438" s="229"/>
      <c r="F438" s="229"/>
      <c r="G438" s="230"/>
      <c r="H438" s="114"/>
      <c r="I438" s="114"/>
      <c r="J438" s="220"/>
      <c r="K438" s="220">
        <f t="shared" si="8"/>
        <v>0</v>
      </c>
    </row>
    <row r="439" spans="1:11" s="14" customFormat="1" ht="26.25" customHeight="1" outlineLevel="1" x14ac:dyDescent="0.2">
      <c r="A439" s="91" t="s">
        <v>609</v>
      </c>
      <c r="B439" s="45">
        <v>43435</v>
      </c>
      <c r="C439" s="50">
        <v>43646</v>
      </c>
      <c r="D439" s="172">
        <v>10</v>
      </c>
      <c r="E439" s="229">
        <v>30456.41</v>
      </c>
      <c r="F439" s="229"/>
      <c r="G439" s="230"/>
      <c r="H439" s="114">
        <f t="shared" si="9"/>
        <v>30456.41</v>
      </c>
      <c r="I439" s="114">
        <v>30456.41</v>
      </c>
      <c r="J439" s="220"/>
      <c r="K439" s="220"/>
    </row>
    <row r="440" spans="1:11" s="14" customFormat="1" ht="26.25" customHeight="1" outlineLevel="1" x14ac:dyDescent="0.2">
      <c r="A440" s="91" t="s">
        <v>365</v>
      </c>
      <c r="B440" s="45"/>
      <c r="C440" s="50"/>
      <c r="D440" s="172"/>
      <c r="E440" s="229"/>
      <c r="F440" s="229"/>
      <c r="G440" s="230"/>
      <c r="H440" s="114"/>
      <c r="I440" s="114"/>
      <c r="J440" s="220"/>
      <c r="K440" s="220">
        <f t="shared" si="8"/>
        <v>0</v>
      </c>
    </row>
    <row r="441" spans="1:11" s="14" customFormat="1" ht="26.25" customHeight="1" outlineLevel="1" x14ac:dyDescent="0.2">
      <c r="A441" s="91" t="s">
        <v>610</v>
      </c>
      <c r="B441" s="45">
        <v>43435</v>
      </c>
      <c r="C441" s="50">
        <v>43646</v>
      </c>
      <c r="D441" s="172">
        <v>10</v>
      </c>
      <c r="E441" s="229">
        <v>2219.11</v>
      </c>
      <c r="F441" s="229"/>
      <c r="G441" s="230"/>
      <c r="H441" s="114">
        <f t="shared" si="9"/>
        <v>2219.11</v>
      </c>
      <c r="I441" s="114">
        <v>2219.11</v>
      </c>
      <c r="J441" s="220"/>
      <c r="K441" s="220"/>
    </row>
    <row r="442" spans="1:11" s="14" customFormat="1" ht="26.25" customHeight="1" outlineLevel="1" x14ac:dyDescent="0.2">
      <c r="A442" s="91" t="s">
        <v>366</v>
      </c>
      <c r="B442" s="45"/>
      <c r="C442" s="50"/>
      <c r="D442" s="172"/>
      <c r="E442" s="229"/>
      <c r="F442" s="229"/>
      <c r="G442" s="230"/>
      <c r="H442" s="114"/>
      <c r="I442" s="114"/>
      <c r="J442" s="220"/>
      <c r="K442" s="220">
        <f t="shared" si="8"/>
        <v>0</v>
      </c>
    </row>
    <row r="443" spans="1:11" s="14" customFormat="1" ht="26.25" customHeight="1" outlineLevel="1" x14ac:dyDescent="0.2">
      <c r="A443" s="91" t="s">
        <v>611</v>
      </c>
      <c r="B443" s="45">
        <v>43435</v>
      </c>
      <c r="C443" s="50">
        <v>43646</v>
      </c>
      <c r="D443" s="172">
        <v>10</v>
      </c>
      <c r="E443" s="229">
        <v>23528.240000000002</v>
      </c>
      <c r="F443" s="229"/>
      <c r="G443" s="230"/>
      <c r="H443" s="114">
        <f t="shared" si="9"/>
        <v>23528.240000000002</v>
      </c>
      <c r="I443" s="114">
        <v>23528.240000000002</v>
      </c>
      <c r="J443" s="220"/>
      <c r="K443" s="220"/>
    </row>
    <row r="444" spans="1:11" s="14" customFormat="1" ht="24" customHeight="1" outlineLevel="1" x14ac:dyDescent="0.2">
      <c r="A444" s="91" t="s">
        <v>367</v>
      </c>
      <c r="B444" s="45"/>
      <c r="C444" s="50"/>
      <c r="D444" s="172"/>
      <c r="E444" s="229"/>
      <c r="F444" s="229"/>
      <c r="G444" s="230"/>
      <c r="H444" s="114"/>
      <c r="I444" s="114"/>
      <c r="J444" s="220"/>
      <c r="K444" s="220">
        <f t="shared" si="8"/>
        <v>0</v>
      </c>
    </row>
    <row r="445" spans="1:11" s="14" customFormat="1" ht="18.75" customHeight="1" outlineLevel="1" x14ac:dyDescent="0.2">
      <c r="A445" s="91" t="s">
        <v>612</v>
      </c>
      <c r="B445" s="45">
        <v>43435</v>
      </c>
      <c r="C445" s="50">
        <v>43646</v>
      </c>
      <c r="D445" s="172">
        <v>10</v>
      </c>
      <c r="E445" s="229">
        <v>60548.01</v>
      </c>
      <c r="F445" s="229"/>
      <c r="G445" s="230"/>
      <c r="H445" s="114">
        <f t="shared" si="9"/>
        <v>60548.01</v>
      </c>
      <c r="I445" s="114">
        <v>60548.01</v>
      </c>
      <c r="J445" s="220"/>
      <c r="K445" s="220"/>
    </row>
    <row r="446" spans="1:11" s="14" customFormat="1" ht="21" customHeight="1" outlineLevel="1" x14ac:dyDescent="0.2">
      <c r="A446" s="91" t="s">
        <v>368</v>
      </c>
      <c r="B446" s="45">
        <v>43435</v>
      </c>
      <c r="C446" s="50">
        <v>43646</v>
      </c>
      <c r="D446" s="172">
        <v>10</v>
      </c>
      <c r="E446" s="229">
        <v>11534.01</v>
      </c>
      <c r="F446" s="229"/>
      <c r="G446" s="230"/>
      <c r="H446" s="114">
        <f t="shared" si="9"/>
        <v>11534.01</v>
      </c>
      <c r="I446" s="114">
        <v>11534.01</v>
      </c>
      <c r="J446" s="220"/>
      <c r="K446" s="220">
        <f t="shared" si="8"/>
        <v>0</v>
      </c>
    </row>
    <row r="447" spans="1:11" s="14" customFormat="1" ht="30.75" customHeight="1" outlineLevel="1" x14ac:dyDescent="0.2">
      <c r="A447" s="91" t="s">
        <v>369</v>
      </c>
      <c r="B447" s="45"/>
      <c r="C447" s="50"/>
      <c r="D447" s="172"/>
      <c r="E447" s="229"/>
      <c r="F447" s="229"/>
      <c r="G447" s="230"/>
      <c r="H447" s="114"/>
      <c r="I447" s="114"/>
      <c r="J447" s="220"/>
      <c r="K447" s="220">
        <f t="shared" si="8"/>
        <v>0</v>
      </c>
    </row>
    <row r="448" spans="1:11" s="14" customFormat="1" ht="18.75" customHeight="1" outlineLevel="1" x14ac:dyDescent="0.2">
      <c r="A448" s="91" t="s">
        <v>613</v>
      </c>
      <c r="B448" s="45">
        <v>43435</v>
      </c>
      <c r="C448" s="50">
        <v>43646</v>
      </c>
      <c r="D448" s="172">
        <v>10</v>
      </c>
      <c r="E448" s="229">
        <v>31904.22</v>
      </c>
      <c r="F448" s="229"/>
      <c r="G448" s="230"/>
      <c r="H448" s="114">
        <f t="shared" si="9"/>
        <v>31904.22</v>
      </c>
      <c r="I448" s="114">
        <v>31904.22</v>
      </c>
      <c r="J448" s="220"/>
      <c r="K448" s="220"/>
    </row>
    <row r="449" spans="1:11" s="14" customFormat="1" ht="21" customHeight="1" outlineLevel="1" x14ac:dyDescent="0.2">
      <c r="A449" s="91" t="s">
        <v>370</v>
      </c>
      <c r="B449" s="45">
        <v>43435</v>
      </c>
      <c r="C449" s="50">
        <v>43646</v>
      </c>
      <c r="D449" s="172">
        <v>10</v>
      </c>
      <c r="E449" s="229"/>
      <c r="F449" s="229">
        <v>6395</v>
      </c>
      <c r="G449" s="230"/>
      <c r="H449" s="114">
        <f t="shared" si="9"/>
        <v>6395</v>
      </c>
      <c r="I449" s="114">
        <v>6395</v>
      </c>
      <c r="J449" s="220"/>
      <c r="K449" s="220">
        <f t="shared" si="8"/>
        <v>0</v>
      </c>
    </row>
    <row r="450" spans="1:11" s="14" customFormat="1" ht="33" customHeight="1" outlineLevel="1" x14ac:dyDescent="0.2">
      <c r="A450" s="91" t="s">
        <v>371</v>
      </c>
      <c r="B450" s="45">
        <v>43435</v>
      </c>
      <c r="C450" s="50">
        <v>43646</v>
      </c>
      <c r="D450" s="172">
        <v>10</v>
      </c>
      <c r="E450" s="229">
        <v>11233</v>
      </c>
      <c r="F450" s="229"/>
      <c r="G450" s="230"/>
      <c r="H450" s="114">
        <f t="shared" si="9"/>
        <v>11233</v>
      </c>
      <c r="I450" s="114">
        <v>11233</v>
      </c>
      <c r="J450" s="220"/>
      <c r="K450" s="220">
        <f t="shared" si="8"/>
        <v>0</v>
      </c>
    </row>
    <row r="451" spans="1:11" s="14" customFormat="1" ht="21" customHeight="1" outlineLevel="1" x14ac:dyDescent="0.2">
      <c r="A451" s="91" t="s">
        <v>372</v>
      </c>
      <c r="B451" s="45"/>
      <c r="C451" s="50"/>
      <c r="D451" s="172"/>
      <c r="E451" s="229"/>
      <c r="F451" s="229"/>
      <c r="G451" s="230"/>
      <c r="H451" s="114"/>
      <c r="I451" s="114"/>
      <c r="J451" s="220"/>
      <c r="K451" s="220">
        <f t="shared" si="8"/>
        <v>0</v>
      </c>
    </row>
    <row r="452" spans="1:11" s="14" customFormat="1" ht="22.5" customHeight="1" outlineLevel="1" x14ac:dyDescent="0.2">
      <c r="A452" s="91" t="s">
        <v>614</v>
      </c>
      <c r="B452" s="45">
        <v>43435</v>
      </c>
      <c r="C452" s="50">
        <v>43646</v>
      </c>
      <c r="D452" s="172">
        <v>10</v>
      </c>
      <c r="E452" s="229">
        <v>228947.43</v>
      </c>
      <c r="F452" s="229"/>
      <c r="G452" s="230"/>
      <c r="H452" s="114">
        <f t="shared" si="9"/>
        <v>228947.43</v>
      </c>
      <c r="I452" s="114">
        <v>228947.43</v>
      </c>
      <c r="J452" s="220"/>
      <c r="K452" s="220"/>
    </row>
    <row r="453" spans="1:11" s="14" customFormat="1" ht="31.5" customHeight="1" outlineLevel="1" x14ac:dyDescent="0.2">
      <c r="A453" s="91" t="s">
        <v>373</v>
      </c>
      <c r="B453" s="45"/>
      <c r="C453" s="50"/>
      <c r="D453" s="172"/>
      <c r="E453" s="229"/>
      <c r="F453" s="229"/>
      <c r="G453" s="230"/>
      <c r="H453" s="114"/>
      <c r="I453" s="114"/>
      <c r="J453" s="220"/>
      <c r="K453" s="220">
        <f t="shared" si="8"/>
        <v>0</v>
      </c>
    </row>
    <row r="454" spans="1:11" s="14" customFormat="1" ht="33" customHeight="1" outlineLevel="1" x14ac:dyDescent="0.2">
      <c r="A454" s="91" t="s">
        <v>615</v>
      </c>
      <c r="B454" s="45">
        <v>43435</v>
      </c>
      <c r="C454" s="50">
        <v>43646</v>
      </c>
      <c r="D454" s="172">
        <v>10</v>
      </c>
      <c r="E454" s="229">
        <v>21146</v>
      </c>
      <c r="F454" s="229"/>
      <c r="G454" s="230"/>
      <c r="H454" s="114">
        <v>21146</v>
      </c>
      <c r="I454" s="114">
        <v>21146</v>
      </c>
      <c r="J454" s="220"/>
      <c r="K454" s="220"/>
    </row>
    <row r="455" spans="1:11" s="14" customFormat="1" ht="35.25" customHeight="1" outlineLevel="1" x14ac:dyDescent="0.2">
      <c r="A455" s="91" t="s">
        <v>616</v>
      </c>
      <c r="B455" s="45">
        <v>43524</v>
      </c>
      <c r="C455" s="50" t="s">
        <v>617</v>
      </c>
      <c r="D455" s="172">
        <v>10</v>
      </c>
      <c r="E455" s="229"/>
      <c r="F455" s="229">
        <v>6395</v>
      </c>
      <c r="G455" s="230"/>
      <c r="H455" s="114">
        <v>6395</v>
      </c>
      <c r="I455" s="114">
        <v>6395</v>
      </c>
      <c r="J455" s="220"/>
      <c r="K455" s="220"/>
    </row>
    <row r="456" spans="1:11" s="14" customFormat="1" ht="33" customHeight="1" outlineLevel="1" x14ac:dyDescent="0.2">
      <c r="A456" s="91" t="s">
        <v>374</v>
      </c>
      <c r="B456" s="45"/>
      <c r="C456" s="50"/>
      <c r="D456" s="172"/>
      <c r="E456" s="229"/>
      <c r="F456" s="229"/>
      <c r="G456" s="230"/>
      <c r="H456" s="114"/>
      <c r="I456" s="114"/>
      <c r="J456" s="220"/>
      <c r="K456" s="220">
        <f t="shared" si="8"/>
        <v>0</v>
      </c>
    </row>
    <row r="457" spans="1:11" s="14" customFormat="1" ht="27.75" customHeight="1" outlineLevel="1" x14ac:dyDescent="0.2">
      <c r="A457" s="91" t="s">
        <v>618</v>
      </c>
      <c r="B457" s="45">
        <v>43435</v>
      </c>
      <c r="C457" s="50">
        <v>43646</v>
      </c>
      <c r="D457" s="172">
        <v>10</v>
      </c>
      <c r="E457" s="229">
        <v>5200.59</v>
      </c>
      <c r="F457" s="229"/>
      <c r="G457" s="230"/>
      <c r="H457" s="114">
        <f t="shared" si="9"/>
        <v>5200.59</v>
      </c>
      <c r="I457" s="114">
        <v>5200.59</v>
      </c>
      <c r="J457" s="220"/>
      <c r="K457" s="220"/>
    </row>
    <row r="458" spans="1:11" s="14" customFormat="1" ht="41.25" customHeight="1" outlineLevel="1" x14ac:dyDescent="0.2">
      <c r="A458" s="91" t="s">
        <v>375</v>
      </c>
      <c r="B458" s="45"/>
      <c r="C458" s="50"/>
      <c r="D458" s="172"/>
      <c r="E458" s="229"/>
      <c r="F458" s="229"/>
      <c r="G458" s="230"/>
      <c r="H458" s="114"/>
      <c r="I458" s="114"/>
      <c r="J458" s="220"/>
      <c r="K458" s="220">
        <f t="shared" si="8"/>
        <v>0</v>
      </c>
    </row>
    <row r="459" spans="1:11" s="14" customFormat="1" ht="23.25" customHeight="1" outlineLevel="1" x14ac:dyDescent="0.2">
      <c r="A459" s="91" t="s">
        <v>619</v>
      </c>
      <c r="B459" s="45">
        <v>43435</v>
      </c>
      <c r="C459" s="50">
        <v>43646</v>
      </c>
      <c r="D459" s="172">
        <v>10</v>
      </c>
      <c r="E459" s="229">
        <v>3165.73</v>
      </c>
      <c r="F459" s="229"/>
      <c r="G459" s="230"/>
      <c r="H459" s="114">
        <f t="shared" si="9"/>
        <v>3165.73</v>
      </c>
      <c r="I459" s="114">
        <v>3165.73</v>
      </c>
      <c r="J459" s="220"/>
      <c r="K459" s="220"/>
    </row>
    <row r="460" spans="1:11" s="14" customFormat="1" ht="36" customHeight="1" outlineLevel="1" x14ac:dyDescent="0.2">
      <c r="A460" s="91" t="s">
        <v>376</v>
      </c>
      <c r="B460" s="45"/>
      <c r="C460" s="50"/>
      <c r="D460" s="172"/>
      <c r="E460" s="229"/>
      <c r="F460" s="229"/>
      <c r="G460" s="230"/>
      <c r="H460" s="114"/>
      <c r="I460" s="114"/>
      <c r="J460" s="220"/>
      <c r="K460" s="220">
        <f t="shared" si="8"/>
        <v>0</v>
      </c>
    </row>
    <row r="461" spans="1:11" s="14" customFormat="1" ht="21" customHeight="1" outlineLevel="1" x14ac:dyDescent="0.2">
      <c r="A461" s="91" t="s">
        <v>620</v>
      </c>
      <c r="B461" s="45">
        <v>43435</v>
      </c>
      <c r="C461" s="50">
        <v>43646</v>
      </c>
      <c r="D461" s="172">
        <v>10</v>
      </c>
      <c r="E461" s="229">
        <v>8354.75</v>
      </c>
      <c r="F461" s="229"/>
      <c r="G461" s="230"/>
      <c r="H461" s="114">
        <f t="shared" si="9"/>
        <v>8354.75</v>
      </c>
      <c r="I461" s="114">
        <v>8354.75</v>
      </c>
      <c r="J461" s="220"/>
      <c r="K461" s="220"/>
    </row>
    <row r="462" spans="1:11" s="14" customFormat="1" ht="22.5" customHeight="1" outlineLevel="1" x14ac:dyDescent="0.2">
      <c r="A462" s="91" t="s">
        <v>377</v>
      </c>
      <c r="B462" s="45"/>
      <c r="C462" s="50"/>
      <c r="D462" s="172"/>
      <c r="E462" s="229"/>
      <c r="F462" s="229"/>
      <c r="G462" s="230"/>
      <c r="H462" s="114"/>
      <c r="I462" s="114"/>
      <c r="J462" s="220"/>
      <c r="K462" s="220">
        <f t="shared" si="8"/>
        <v>0</v>
      </c>
    </row>
    <row r="463" spans="1:11" s="14" customFormat="1" ht="27" customHeight="1" outlineLevel="1" x14ac:dyDescent="0.2">
      <c r="A463" s="91" t="s">
        <v>621</v>
      </c>
      <c r="B463" s="45">
        <v>43435</v>
      </c>
      <c r="C463" s="50">
        <v>43646</v>
      </c>
      <c r="D463" s="172">
        <v>10</v>
      </c>
      <c r="E463" s="229">
        <v>74541.8</v>
      </c>
      <c r="F463" s="229"/>
      <c r="G463" s="230"/>
      <c r="H463" s="114">
        <f t="shared" si="9"/>
        <v>74541.8</v>
      </c>
      <c r="I463" s="114">
        <v>74541.8</v>
      </c>
      <c r="J463" s="220"/>
      <c r="K463" s="220"/>
    </row>
    <row r="464" spans="1:11" s="14" customFormat="1" ht="61.5" customHeight="1" outlineLevel="1" x14ac:dyDescent="0.2">
      <c r="A464" s="91" t="s">
        <v>378</v>
      </c>
      <c r="B464" s="45"/>
      <c r="C464" s="50"/>
      <c r="D464" s="172"/>
      <c r="E464" s="59"/>
      <c r="F464" s="230"/>
      <c r="G464" s="230"/>
      <c r="H464" s="110"/>
      <c r="I464" s="110"/>
      <c r="J464" s="220"/>
      <c r="K464" s="220">
        <f t="shared" si="8"/>
        <v>0</v>
      </c>
    </row>
    <row r="465" spans="1:11" s="14" customFormat="1" ht="34.5" customHeight="1" outlineLevel="1" x14ac:dyDescent="0.2">
      <c r="A465" s="91" t="s">
        <v>622</v>
      </c>
      <c r="B465" s="231">
        <v>43435</v>
      </c>
      <c r="C465" s="50">
        <v>43646</v>
      </c>
      <c r="D465" s="173">
        <v>10</v>
      </c>
      <c r="E465" s="59">
        <v>8739</v>
      </c>
      <c r="F465" s="230"/>
      <c r="G465" s="230"/>
      <c r="H465" s="110">
        <f t="shared" si="9"/>
        <v>8739</v>
      </c>
      <c r="I465" s="110">
        <v>8739</v>
      </c>
      <c r="J465" s="220"/>
      <c r="K465" s="220">
        <f t="shared" si="8"/>
        <v>0</v>
      </c>
    </row>
    <row r="466" spans="1:11" ht="12.75" x14ac:dyDescent="0.2">
      <c r="A466" s="82"/>
      <c r="B466" s="231"/>
      <c r="C466" s="231"/>
      <c r="D466" s="173"/>
      <c r="E466" s="232"/>
      <c r="F466" s="232"/>
      <c r="G466" s="232"/>
      <c r="H466" s="110"/>
      <c r="I466" s="90"/>
      <c r="J466" s="220"/>
      <c r="K466" s="220">
        <f t="shared" si="8"/>
        <v>0</v>
      </c>
    </row>
    <row r="467" spans="1:11" ht="12.75" x14ac:dyDescent="0.2">
      <c r="A467" s="82"/>
      <c r="B467" s="231"/>
      <c r="C467" s="231"/>
      <c r="D467" s="173"/>
      <c r="E467" s="41">
        <f>SUM(E420:E466)</f>
        <v>822849.22999999986</v>
      </c>
      <c r="F467" s="41">
        <f t="shared" ref="F467:G467" si="10">SUM(F420:F466)</f>
        <v>92964</v>
      </c>
      <c r="G467" s="41">
        <f t="shared" si="10"/>
        <v>0</v>
      </c>
      <c r="H467" s="110">
        <f>SUM(H420:H466)</f>
        <v>915813.22999999986</v>
      </c>
      <c r="I467" s="110">
        <f>SUM(I420:I466)</f>
        <v>915813.22999999986</v>
      </c>
      <c r="J467" s="220"/>
      <c r="K467" s="220"/>
    </row>
    <row r="468" spans="1:11" ht="12.75" x14ac:dyDescent="0.2">
      <c r="A468" s="82"/>
      <c r="B468" s="231"/>
      <c r="C468" s="231"/>
      <c r="D468" s="173"/>
      <c r="E468" s="232"/>
      <c r="F468" s="232"/>
      <c r="G468" s="232"/>
      <c r="H468" s="110"/>
      <c r="I468" s="77"/>
      <c r="J468" s="220"/>
      <c r="K468" s="220"/>
    </row>
    <row r="469" spans="1:11" s="15" customFormat="1" ht="24" x14ac:dyDescent="0.2">
      <c r="A469" s="25" t="s">
        <v>640</v>
      </c>
      <c r="B469" s="45"/>
      <c r="C469" s="45"/>
      <c r="D469" s="52"/>
      <c r="E469" s="46"/>
      <c r="F469" s="46"/>
      <c r="G469" s="46"/>
      <c r="H469" s="16"/>
      <c r="I469" s="16"/>
      <c r="J469" s="80"/>
      <c r="K469" s="80">
        <f t="shared" ref="K469:K471" si="11">H469-I469</f>
        <v>0</v>
      </c>
    </row>
    <row r="470" spans="1:11" s="15" customFormat="1" ht="36" hidden="1" outlineLevel="1" x14ac:dyDescent="0.2">
      <c r="A470" s="91" t="s">
        <v>623</v>
      </c>
      <c r="B470" s="62"/>
      <c r="C470" s="50"/>
      <c r="D470" s="175"/>
      <c r="E470" s="59"/>
      <c r="F470" s="207"/>
      <c r="G470" s="207"/>
      <c r="H470" s="92"/>
      <c r="I470" s="92"/>
      <c r="J470" s="80"/>
      <c r="K470" s="80">
        <f t="shared" si="11"/>
        <v>0</v>
      </c>
    </row>
    <row r="471" spans="1:11" s="15" customFormat="1" ht="12.75" hidden="1" outlineLevel="1" x14ac:dyDescent="0.2">
      <c r="A471" s="139" t="s">
        <v>624</v>
      </c>
      <c r="B471" s="50" t="s">
        <v>625</v>
      </c>
      <c r="C471" s="50">
        <v>43693</v>
      </c>
      <c r="D471" s="51">
        <v>90</v>
      </c>
      <c r="E471" s="207"/>
      <c r="F471" s="207">
        <v>651.76</v>
      </c>
      <c r="G471" s="207"/>
      <c r="H471" s="92">
        <f t="shared" ref="H471:H482" si="12">SUM(E471+F471)</f>
        <v>651.76</v>
      </c>
      <c r="I471" s="92">
        <f t="shared" ref="I471:I482" si="13">SUM(H471)</f>
        <v>651.76</v>
      </c>
      <c r="J471" s="80"/>
      <c r="K471" s="80">
        <f t="shared" si="11"/>
        <v>0</v>
      </c>
    </row>
    <row r="472" spans="1:11" s="15" customFormat="1" ht="12.75" hidden="1" outlineLevel="1" x14ac:dyDescent="0.2">
      <c r="A472" s="139" t="s">
        <v>626</v>
      </c>
      <c r="B472" s="50" t="s">
        <v>627</v>
      </c>
      <c r="C472" s="50">
        <v>43613</v>
      </c>
      <c r="D472" s="46">
        <v>90</v>
      </c>
      <c r="E472" s="63"/>
      <c r="F472" s="59">
        <v>1955.69</v>
      </c>
      <c r="G472" s="63"/>
      <c r="H472" s="92">
        <f t="shared" si="12"/>
        <v>1955.69</v>
      </c>
      <c r="I472" s="92">
        <f t="shared" si="13"/>
        <v>1955.69</v>
      </c>
      <c r="J472" s="81"/>
      <c r="K472" s="81">
        <f>SUM(K469:K470)</f>
        <v>0</v>
      </c>
    </row>
    <row r="473" spans="1:11" s="15" customFormat="1" ht="12.75" hidden="1" outlineLevel="1" x14ac:dyDescent="0.2">
      <c r="A473" s="139" t="s">
        <v>628</v>
      </c>
      <c r="B473" s="50" t="s">
        <v>629</v>
      </c>
      <c r="C473" s="50">
        <v>43695</v>
      </c>
      <c r="D473" s="46">
        <v>90</v>
      </c>
      <c r="E473" s="63"/>
      <c r="F473" s="59">
        <v>1303.8499999999999</v>
      </c>
      <c r="G473" s="63"/>
      <c r="H473" s="92">
        <f t="shared" si="12"/>
        <v>1303.8499999999999</v>
      </c>
      <c r="I473" s="92">
        <f t="shared" si="13"/>
        <v>1303.8499999999999</v>
      </c>
      <c r="J473" s="79"/>
      <c r="K473" s="80"/>
    </row>
    <row r="474" spans="1:11" s="15" customFormat="1" ht="12.75" hidden="1" outlineLevel="1" x14ac:dyDescent="0.2">
      <c r="A474" s="139" t="s">
        <v>630</v>
      </c>
      <c r="B474" s="50" t="s">
        <v>631</v>
      </c>
      <c r="C474" s="50">
        <v>43695</v>
      </c>
      <c r="D474" s="46">
        <v>90</v>
      </c>
      <c r="E474" s="63"/>
      <c r="F474" s="63">
        <v>1629.73</v>
      </c>
      <c r="G474" s="63"/>
      <c r="H474" s="92">
        <f t="shared" si="12"/>
        <v>1629.73</v>
      </c>
      <c r="I474" s="92">
        <f t="shared" si="13"/>
        <v>1629.73</v>
      </c>
      <c r="J474" s="90"/>
      <c r="K474" s="205"/>
    </row>
    <row r="475" spans="1:11" s="15" customFormat="1" ht="12.75" hidden="1" outlineLevel="1" x14ac:dyDescent="0.2">
      <c r="A475" s="139" t="s">
        <v>632</v>
      </c>
      <c r="B475" s="50" t="s">
        <v>633</v>
      </c>
      <c r="C475" s="50">
        <v>43585</v>
      </c>
      <c r="D475" s="46">
        <v>90</v>
      </c>
      <c r="E475" s="63">
        <v>21312</v>
      </c>
      <c r="F475" s="63">
        <v>50519.81</v>
      </c>
      <c r="G475" s="63"/>
      <c r="H475" s="92">
        <f t="shared" si="12"/>
        <v>71831.81</v>
      </c>
      <c r="I475" s="92">
        <f t="shared" si="13"/>
        <v>71831.81</v>
      </c>
      <c r="J475" s="90"/>
      <c r="K475" s="205"/>
    </row>
    <row r="476" spans="1:11" s="15" customFormat="1" ht="12.75" hidden="1" outlineLevel="1" x14ac:dyDescent="0.2">
      <c r="A476" s="139" t="s">
        <v>634</v>
      </c>
      <c r="B476" s="50" t="s">
        <v>635</v>
      </c>
      <c r="C476" s="50">
        <v>43648</v>
      </c>
      <c r="D476" s="46">
        <v>90</v>
      </c>
      <c r="E476" s="63"/>
      <c r="F476" s="63">
        <v>1238.6600000000001</v>
      </c>
      <c r="G476" s="63"/>
      <c r="H476" s="92">
        <f t="shared" si="12"/>
        <v>1238.6600000000001</v>
      </c>
      <c r="I476" s="92">
        <f t="shared" si="13"/>
        <v>1238.6600000000001</v>
      </c>
      <c r="J476" s="90"/>
      <c r="K476" s="205"/>
    </row>
    <row r="477" spans="1:11" s="15" customFormat="1" ht="12.75" hidden="1" outlineLevel="1" x14ac:dyDescent="0.2">
      <c r="A477" s="139" t="s">
        <v>636</v>
      </c>
      <c r="B477" s="50" t="s">
        <v>637</v>
      </c>
      <c r="C477" s="50">
        <v>43698</v>
      </c>
      <c r="D477" s="46">
        <v>90</v>
      </c>
      <c r="E477" s="63"/>
      <c r="F477" s="63">
        <v>1466.79</v>
      </c>
      <c r="G477" s="63"/>
      <c r="H477" s="92">
        <f t="shared" si="12"/>
        <v>1466.79</v>
      </c>
      <c r="I477" s="92">
        <f t="shared" si="13"/>
        <v>1466.79</v>
      </c>
      <c r="J477" s="90"/>
      <c r="K477" s="205"/>
    </row>
    <row r="478" spans="1:11" s="15" customFormat="1" ht="12.75" hidden="1" outlineLevel="1" x14ac:dyDescent="0.2">
      <c r="A478" s="139" t="s">
        <v>638</v>
      </c>
      <c r="B478" s="50" t="s">
        <v>639</v>
      </c>
      <c r="C478" s="50">
        <v>43616</v>
      </c>
      <c r="D478" s="46">
        <v>90</v>
      </c>
      <c r="E478" s="63"/>
      <c r="F478" s="63">
        <v>2607.46</v>
      </c>
      <c r="G478" s="63"/>
      <c r="H478" s="92">
        <f t="shared" si="12"/>
        <v>2607.46</v>
      </c>
      <c r="I478" s="92">
        <f t="shared" si="13"/>
        <v>2607.46</v>
      </c>
      <c r="J478" s="90"/>
      <c r="K478" s="205"/>
    </row>
    <row r="479" spans="1:11" s="15" customFormat="1" ht="25.5" hidden="1" outlineLevel="1" x14ac:dyDescent="0.2">
      <c r="A479" s="139" t="s">
        <v>379</v>
      </c>
      <c r="B479" s="62" t="s">
        <v>380</v>
      </c>
      <c r="C479" s="50">
        <v>43670</v>
      </c>
      <c r="D479" s="46">
        <v>10</v>
      </c>
      <c r="E479" s="63">
        <v>11346</v>
      </c>
      <c r="F479" s="59"/>
      <c r="G479" s="63"/>
      <c r="H479" s="92">
        <f t="shared" si="12"/>
        <v>11346</v>
      </c>
      <c r="I479" s="92">
        <f t="shared" si="13"/>
        <v>11346</v>
      </c>
      <c r="J479" s="90"/>
      <c r="K479" s="205"/>
    </row>
    <row r="480" spans="1:11" s="15" customFormat="1" ht="25.5" hidden="1" outlineLevel="1" x14ac:dyDescent="0.2">
      <c r="A480" s="139" t="s">
        <v>381</v>
      </c>
      <c r="B480" s="62" t="s">
        <v>382</v>
      </c>
      <c r="C480" s="50">
        <v>43665</v>
      </c>
      <c r="D480" s="46">
        <v>10</v>
      </c>
      <c r="E480" s="63">
        <v>11485</v>
      </c>
      <c r="F480" s="63"/>
      <c r="G480" s="63"/>
      <c r="H480" s="92">
        <f t="shared" si="12"/>
        <v>11485</v>
      </c>
      <c r="I480" s="92">
        <f t="shared" si="13"/>
        <v>11485</v>
      </c>
      <c r="J480" s="90"/>
      <c r="K480" s="205"/>
    </row>
    <row r="481" spans="1:11" s="15" customFormat="1" ht="25.5" hidden="1" outlineLevel="1" x14ac:dyDescent="0.2">
      <c r="A481" s="139" t="s">
        <v>383</v>
      </c>
      <c r="B481" s="62" t="s">
        <v>380</v>
      </c>
      <c r="C481" s="50">
        <v>43600</v>
      </c>
      <c r="D481" s="46">
        <v>10</v>
      </c>
      <c r="E481" s="63">
        <v>19132</v>
      </c>
      <c r="F481" s="63"/>
      <c r="G481" s="63"/>
      <c r="H481" s="92">
        <f t="shared" si="12"/>
        <v>19132</v>
      </c>
      <c r="I481" s="92">
        <f t="shared" si="13"/>
        <v>19132</v>
      </c>
      <c r="J481" s="90"/>
      <c r="K481" s="205"/>
    </row>
    <row r="482" spans="1:11" s="15" customFormat="1" ht="25.5" hidden="1" outlineLevel="1" x14ac:dyDescent="0.2">
      <c r="A482" s="139" t="s">
        <v>251</v>
      </c>
      <c r="B482" s="50">
        <v>43319</v>
      </c>
      <c r="C482" s="50">
        <v>43661</v>
      </c>
      <c r="D482" s="46">
        <v>10</v>
      </c>
      <c r="E482" s="63">
        <v>9371</v>
      </c>
      <c r="F482" s="63"/>
      <c r="G482" s="63"/>
      <c r="H482" s="92">
        <f t="shared" si="12"/>
        <v>9371</v>
      </c>
      <c r="I482" s="92">
        <f t="shared" si="13"/>
        <v>9371</v>
      </c>
      <c r="J482" s="90"/>
      <c r="K482" s="205"/>
    </row>
    <row r="483" spans="1:11" s="15" customFormat="1" collapsed="1" x14ac:dyDescent="0.2">
      <c r="A483" s="128"/>
      <c r="B483" s="206"/>
      <c r="C483" s="48"/>
      <c r="D483" s="171"/>
      <c r="E483" s="63"/>
      <c r="F483" s="63"/>
      <c r="G483" s="63"/>
      <c r="H483" s="110"/>
      <c r="I483" s="92"/>
      <c r="J483" s="90"/>
      <c r="K483" s="205"/>
    </row>
    <row r="484" spans="1:11" s="15" customFormat="1" x14ac:dyDescent="0.2">
      <c r="A484" s="128"/>
      <c r="B484" s="206"/>
      <c r="C484" s="48"/>
      <c r="D484" s="171"/>
      <c r="E484" s="42">
        <f>SUM(E470:E483)</f>
        <v>72646</v>
      </c>
      <c r="F484" s="42">
        <f t="shared" ref="F484:G484" si="14">SUM(F470:F483)</f>
        <v>61373.75</v>
      </c>
      <c r="G484" s="42">
        <f t="shared" si="14"/>
        <v>0</v>
      </c>
      <c r="H484" s="110">
        <f>SUM(H470:H483)</f>
        <v>134019.75</v>
      </c>
      <c r="I484" s="110">
        <f>SUM(I470:I483)</f>
        <v>134019.75</v>
      </c>
      <c r="J484" s="90"/>
      <c r="K484" s="205"/>
    </row>
    <row r="485" spans="1:11" s="15" customFormat="1" x14ac:dyDescent="0.2">
      <c r="A485" s="128"/>
      <c r="B485" s="206"/>
      <c r="C485" s="48"/>
      <c r="D485" s="171"/>
      <c r="E485" s="63"/>
      <c r="F485" s="63"/>
      <c r="G485" s="63"/>
      <c r="H485" s="110"/>
      <c r="I485" s="92"/>
      <c r="J485" s="90"/>
      <c r="K485" s="205"/>
    </row>
    <row r="486" spans="1:11" s="15" customFormat="1" ht="29.25" customHeight="1" x14ac:dyDescent="0.2">
      <c r="A486" s="25" t="s">
        <v>645</v>
      </c>
      <c r="B486" s="206"/>
      <c r="C486" s="48"/>
      <c r="D486" s="171"/>
      <c r="E486" s="63"/>
      <c r="F486" s="63"/>
      <c r="G486" s="63"/>
      <c r="H486" s="110"/>
      <c r="I486" s="92"/>
      <c r="J486" s="90"/>
      <c r="K486" s="205"/>
    </row>
    <row r="487" spans="1:11" s="15" customFormat="1" outlineLevel="1" x14ac:dyDescent="0.2">
      <c r="A487" s="21" t="s">
        <v>145</v>
      </c>
      <c r="B487" s="50">
        <v>43281</v>
      </c>
      <c r="C487" s="45">
        <v>43708</v>
      </c>
      <c r="D487" s="46">
        <v>80</v>
      </c>
      <c r="E487" s="63">
        <v>31498.75</v>
      </c>
      <c r="F487" s="63">
        <v>4474</v>
      </c>
      <c r="G487" s="63"/>
      <c r="H487" s="16">
        <f t="shared" ref="H487:H497" si="15">F487+E487+G487</f>
        <v>35972.75</v>
      </c>
      <c r="I487" s="92">
        <f t="shared" ref="I487:I497" si="16">H487</f>
        <v>35972.75</v>
      </c>
      <c r="J487" s="90"/>
      <c r="K487" s="205"/>
    </row>
    <row r="488" spans="1:11" s="15" customFormat="1" ht="24" outlineLevel="1" x14ac:dyDescent="0.2">
      <c r="A488" s="140" t="s">
        <v>641</v>
      </c>
      <c r="B488" s="50">
        <v>43504</v>
      </c>
      <c r="C488" s="45">
        <v>43708</v>
      </c>
      <c r="D488" s="46">
        <v>80</v>
      </c>
      <c r="E488" s="63">
        <v>3758.98</v>
      </c>
      <c r="F488" s="63"/>
      <c r="G488" s="63"/>
      <c r="H488" s="16">
        <f t="shared" si="15"/>
        <v>3758.98</v>
      </c>
      <c r="I488" s="92">
        <f t="shared" si="16"/>
        <v>3758.98</v>
      </c>
      <c r="J488" s="90"/>
      <c r="K488" s="205"/>
    </row>
    <row r="489" spans="1:11" s="15" customFormat="1" outlineLevel="1" x14ac:dyDescent="0.2">
      <c r="A489" s="140" t="s">
        <v>642</v>
      </c>
      <c r="B489" s="50">
        <v>43504</v>
      </c>
      <c r="C489" s="45">
        <v>43616</v>
      </c>
      <c r="D489" s="46">
        <v>80</v>
      </c>
      <c r="E489" s="63">
        <v>4604.22</v>
      </c>
      <c r="F489" s="63"/>
      <c r="G489" s="63"/>
      <c r="H489" s="16">
        <f t="shared" si="15"/>
        <v>4604.22</v>
      </c>
      <c r="I489" s="92">
        <f t="shared" si="16"/>
        <v>4604.22</v>
      </c>
      <c r="J489" s="90"/>
      <c r="K489" s="205"/>
    </row>
    <row r="490" spans="1:11" s="15" customFormat="1" ht="24" outlineLevel="1" x14ac:dyDescent="0.2">
      <c r="A490" s="21" t="s">
        <v>59</v>
      </c>
      <c r="B490" s="50">
        <v>42855</v>
      </c>
      <c r="C490" s="45">
        <v>43708</v>
      </c>
      <c r="D490" s="46">
        <v>80</v>
      </c>
      <c r="E490" s="63">
        <v>25394.75</v>
      </c>
      <c r="F490" s="63">
        <v>4661.21</v>
      </c>
      <c r="G490" s="63"/>
      <c r="H490" s="16">
        <f t="shared" si="15"/>
        <v>30055.96</v>
      </c>
      <c r="I490" s="92">
        <f t="shared" si="16"/>
        <v>30055.96</v>
      </c>
      <c r="J490" s="90"/>
      <c r="K490" s="205"/>
    </row>
    <row r="491" spans="1:11" s="15" customFormat="1" outlineLevel="1" x14ac:dyDescent="0.2">
      <c r="A491" s="21" t="s">
        <v>60</v>
      </c>
      <c r="B491" s="50"/>
      <c r="C491" s="45"/>
      <c r="D491" s="46"/>
      <c r="E491" s="63"/>
      <c r="F491" s="63"/>
      <c r="G491" s="63"/>
      <c r="H491" s="16"/>
      <c r="I491" s="92"/>
      <c r="J491" s="90"/>
      <c r="K491" s="205"/>
    </row>
    <row r="492" spans="1:11" s="15" customFormat="1" outlineLevel="1" x14ac:dyDescent="0.2">
      <c r="A492" s="21" t="s">
        <v>643</v>
      </c>
      <c r="B492" s="50">
        <v>42853</v>
      </c>
      <c r="C492" s="45">
        <v>43708</v>
      </c>
      <c r="D492" s="46">
        <v>80</v>
      </c>
      <c r="E492" s="63"/>
      <c r="F492" s="63"/>
      <c r="G492" s="63">
        <v>20000</v>
      </c>
      <c r="H492" s="16">
        <v>20000</v>
      </c>
      <c r="I492" s="92">
        <v>20000</v>
      </c>
      <c r="J492" s="90"/>
      <c r="K492" s="205"/>
    </row>
    <row r="493" spans="1:11" s="15" customFormat="1" outlineLevel="1" x14ac:dyDescent="0.2">
      <c r="A493" s="21" t="s">
        <v>61</v>
      </c>
      <c r="B493" s="50"/>
      <c r="C493" s="45"/>
      <c r="D493" s="46"/>
      <c r="E493" s="63"/>
      <c r="F493" s="63"/>
      <c r="G493" s="63"/>
      <c r="H493" s="16"/>
      <c r="I493" s="92"/>
      <c r="J493" s="90"/>
      <c r="K493" s="205"/>
    </row>
    <row r="494" spans="1:11" s="15" customFormat="1" outlineLevel="1" x14ac:dyDescent="0.2">
      <c r="A494" s="21" t="s">
        <v>644</v>
      </c>
      <c r="B494" s="50">
        <v>42986</v>
      </c>
      <c r="C494" s="45">
        <v>43708</v>
      </c>
      <c r="D494" s="46">
        <v>80</v>
      </c>
      <c r="E494" s="63">
        <v>39531.620000000003</v>
      </c>
      <c r="F494" s="63"/>
      <c r="G494" s="63">
        <v>82871.19</v>
      </c>
      <c r="H494" s="16">
        <f t="shared" si="15"/>
        <v>122402.81</v>
      </c>
      <c r="I494" s="92">
        <f t="shared" si="16"/>
        <v>122402.81</v>
      </c>
      <c r="J494" s="90"/>
      <c r="K494" s="205"/>
    </row>
    <row r="495" spans="1:11" s="15" customFormat="1" outlineLevel="1" x14ac:dyDescent="0.2">
      <c r="A495" s="21" t="s">
        <v>384</v>
      </c>
      <c r="B495" s="50">
        <v>43328</v>
      </c>
      <c r="C495" s="45">
        <v>43708</v>
      </c>
      <c r="D495" s="46">
        <v>80</v>
      </c>
      <c r="E495" s="63">
        <v>3575.37</v>
      </c>
      <c r="F495" s="63"/>
      <c r="G495" s="63"/>
      <c r="H495" s="16">
        <f t="shared" si="15"/>
        <v>3575.37</v>
      </c>
      <c r="I495" s="92">
        <f t="shared" si="16"/>
        <v>3575.37</v>
      </c>
      <c r="J495" s="90"/>
      <c r="K495" s="205"/>
    </row>
    <row r="496" spans="1:11" s="15" customFormat="1" outlineLevel="1" x14ac:dyDescent="0.2">
      <c r="A496" s="21" t="s">
        <v>196</v>
      </c>
      <c r="B496" s="50">
        <v>43343</v>
      </c>
      <c r="C496" s="45">
        <v>43708</v>
      </c>
      <c r="D496" s="46">
        <v>80</v>
      </c>
      <c r="E496" s="63">
        <v>24565.05</v>
      </c>
      <c r="F496" s="63">
        <v>4474.3</v>
      </c>
      <c r="G496" s="63"/>
      <c r="H496" s="16">
        <f t="shared" si="15"/>
        <v>29039.35</v>
      </c>
      <c r="I496" s="92">
        <f t="shared" si="16"/>
        <v>29039.35</v>
      </c>
      <c r="J496" s="90"/>
      <c r="K496" s="205"/>
    </row>
    <row r="497" spans="1:11" s="15" customFormat="1" outlineLevel="1" x14ac:dyDescent="0.2">
      <c r="A497" s="21" t="s">
        <v>385</v>
      </c>
      <c r="B497" s="50">
        <v>43377</v>
      </c>
      <c r="C497" s="45">
        <v>43585</v>
      </c>
      <c r="D497" s="46">
        <v>80</v>
      </c>
      <c r="E497" s="63">
        <v>4007.73</v>
      </c>
      <c r="F497" s="63"/>
      <c r="G497" s="63"/>
      <c r="H497" s="16">
        <f t="shared" si="15"/>
        <v>4007.73</v>
      </c>
      <c r="I497" s="92">
        <f t="shared" si="16"/>
        <v>4007.73</v>
      </c>
      <c r="J497" s="90"/>
      <c r="K497" s="205"/>
    </row>
    <row r="498" spans="1:11" s="15" customFormat="1" x14ac:dyDescent="0.2">
      <c r="A498" s="141"/>
      <c r="B498" s="45"/>
      <c r="C498" s="45"/>
      <c r="D498" s="52"/>
      <c r="E498" s="42">
        <f>E487+E488+E489+E490+E493+E495+E496+E497+E494</f>
        <v>136936.47</v>
      </c>
      <c r="F498" s="42">
        <f>F487+F488+F489+F490+F491+F492+F493+F496+F497</f>
        <v>13609.509999999998</v>
      </c>
      <c r="G498" s="42">
        <f>G492+G494</f>
        <v>102871.19</v>
      </c>
      <c r="H498" s="16">
        <f>H487+H488+H489+H490+H491+H493+H495+H496+H497+H492+H494</f>
        <v>253417.16999999998</v>
      </c>
      <c r="I498" s="16">
        <f>I487+I488+I489+I490+I491+I493+I495+I496+I497+I492+I494</f>
        <v>253417.16999999998</v>
      </c>
      <c r="J498" s="90"/>
      <c r="K498" s="205"/>
    </row>
    <row r="499" spans="1:11" s="15" customFormat="1" x14ac:dyDescent="0.2">
      <c r="A499" s="128"/>
      <c r="B499" s="206"/>
      <c r="C499" s="48"/>
      <c r="D499" s="171"/>
      <c r="E499" s="63"/>
      <c r="F499" s="63"/>
      <c r="G499" s="63"/>
      <c r="H499" s="110"/>
      <c r="I499" s="92"/>
      <c r="J499" s="90"/>
      <c r="K499" s="205"/>
    </row>
    <row r="500" spans="1:11" s="15" customFormat="1" x14ac:dyDescent="0.2">
      <c r="A500" s="128"/>
      <c r="B500" s="206"/>
      <c r="C500" s="48"/>
      <c r="D500" s="171"/>
      <c r="E500" s="63"/>
      <c r="F500" s="63"/>
      <c r="G500" s="63"/>
      <c r="H500" s="110"/>
      <c r="I500" s="92"/>
      <c r="J500" s="90"/>
      <c r="K500" s="205"/>
    </row>
    <row r="501" spans="1:11" s="15" customFormat="1" ht="24" x14ac:dyDescent="0.2">
      <c r="A501" s="25" t="s">
        <v>684</v>
      </c>
      <c r="B501" s="206"/>
      <c r="C501" s="48"/>
      <c r="D501" s="171"/>
      <c r="E501" s="63"/>
      <c r="F501" s="63"/>
      <c r="G501" s="63"/>
      <c r="H501" s="110"/>
      <c r="I501" s="92"/>
      <c r="J501" s="90"/>
      <c r="K501" s="205"/>
    </row>
    <row r="502" spans="1:11" s="15" customFormat="1" ht="27" customHeight="1" outlineLevel="1" x14ac:dyDescent="0.2">
      <c r="A502" s="26" t="s">
        <v>146</v>
      </c>
      <c r="B502" s="53">
        <v>43124</v>
      </c>
      <c r="C502" s="50" t="s">
        <v>1571</v>
      </c>
      <c r="D502" s="54">
        <v>70</v>
      </c>
      <c r="E502" s="55">
        <v>64473.84</v>
      </c>
      <c r="F502" s="55">
        <v>776.2</v>
      </c>
      <c r="G502" s="55"/>
      <c r="H502" s="30">
        <v>65250.04</v>
      </c>
      <c r="I502" s="30">
        <v>65250.04</v>
      </c>
      <c r="J502" s="90"/>
      <c r="K502" s="205"/>
    </row>
    <row r="503" spans="1:11" s="15" customFormat="1" ht="17.25" customHeight="1" outlineLevel="1" x14ac:dyDescent="0.2">
      <c r="A503" s="26" t="s">
        <v>87</v>
      </c>
      <c r="B503" s="53">
        <v>43129</v>
      </c>
      <c r="C503" s="50">
        <v>43675</v>
      </c>
      <c r="D503" s="54">
        <v>50</v>
      </c>
      <c r="E503" s="55">
        <v>6291.33</v>
      </c>
      <c r="F503" s="55">
        <v>844.04</v>
      </c>
      <c r="G503" s="55"/>
      <c r="H503" s="30">
        <v>7135.37</v>
      </c>
      <c r="I503" s="30">
        <v>7135.37</v>
      </c>
      <c r="J503" s="90"/>
      <c r="K503" s="205"/>
    </row>
    <row r="504" spans="1:11" s="15" customFormat="1" ht="17.25" customHeight="1" outlineLevel="1" x14ac:dyDescent="0.2">
      <c r="A504" s="26" t="s">
        <v>661</v>
      </c>
      <c r="B504" s="53">
        <v>43525</v>
      </c>
      <c r="C504" s="50">
        <v>43756</v>
      </c>
      <c r="D504" s="54">
        <v>40</v>
      </c>
      <c r="E504" s="55"/>
      <c r="F504" s="55">
        <v>1062.5</v>
      </c>
      <c r="G504" s="55"/>
      <c r="H504" s="30">
        <v>1062.5</v>
      </c>
      <c r="I504" s="30">
        <v>1062.5</v>
      </c>
      <c r="J504" s="90"/>
      <c r="K504" s="205"/>
    </row>
    <row r="505" spans="1:11" s="15" customFormat="1" ht="16.5" customHeight="1" outlineLevel="1" x14ac:dyDescent="0.2">
      <c r="A505" s="26" t="s">
        <v>662</v>
      </c>
      <c r="B505" s="53">
        <v>43525</v>
      </c>
      <c r="C505" s="50">
        <v>43756</v>
      </c>
      <c r="D505" s="54">
        <v>40</v>
      </c>
      <c r="E505" s="55"/>
      <c r="F505" s="55">
        <v>1062.5</v>
      </c>
      <c r="G505" s="55"/>
      <c r="H505" s="30">
        <v>1062.5</v>
      </c>
      <c r="I505" s="30">
        <v>1062.5</v>
      </c>
      <c r="J505" s="90"/>
      <c r="K505" s="205"/>
    </row>
    <row r="506" spans="1:11" s="15" customFormat="1" ht="25.5" customHeight="1" outlineLevel="1" x14ac:dyDescent="0.2">
      <c r="A506" s="26" t="s">
        <v>388</v>
      </c>
      <c r="B506" s="53">
        <v>43405</v>
      </c>
      <c r="C506" s="50">
        <v>43748</v>
      </c>
      <c r="D506" s="54">
        <v>30</v>
      </c>
      <c r="E506" s="55"/>
      <c r="F506" s="55">
        <v>807.25</v>
      </c>
      <c r="G506" s="55"/>
      <c r="H506" s="30">
        <v>807.25</v>
      </c>
      <c r="I506" s="30">
        <v>807.25</v>
      </c>
      <c r="J506" s="90"/>
      <c r="K506" s="205"/>
    </row>
    <row r="507" spans="1:11" s="15" customFormat="1" ht="18" customHeight="1" outlineLevel="1" x14ac:dyDescent="0.2">
      <c r="A507" s="26" t="s">
        <v>668</v>
      </c>
      <c r="B507" s="53">
        <v>43525</v>
      </c>
      <c r="C507" s="50">
        <v>43628</v>
      </c>
      <c r="D507" s="54">
        <v>70</v>
      </c>
      <c r="E507" s="55"/>
      <c r="F507" s="55">
        <v>4250</v>
      </c>
      <c r="G507" s="55"/>
      <c r="H507" s="30">
        <v>4250</v>
      </c>
      <c r="I507" s="30">
        <v>4250</v>
      </c>
      <c r="J507" s="90"/>
      <c r="K507" s="205"/>
    </row>
    <row r="508" spans="1:11" s="15" customFormat="1" ht="18" customHeight="1" outlineLevel="1" x14ac:dyDescent="0.2">
      <c r="A508" s="26" t="s">
        <v>659</v>
      </c>
      <c r="B508" s="53">
        <v>43459</v>
      </c>
      <c r="C508" s="50">
        <v>43554</v>
      </c>
      <c r="D508" s="54">
        <v>100</v>
      </c>
      <c r="E508" s="55"/>
      <c r="F508" s="55">
        <v>-823.49</v>
      </c>
      <c r="G508" s="55"/>
      <c r="H508" s="30">
        <v>-823.49</v>
      </c>
      <c r="I508" s="30">
        <v>-823.49</v>
      </c>
      <c r="J508" s="90"/>
      <c r="K508" s="205"/>
    </row>
    <row r="509" spans="1:11" s="15" customFormat="1" ht="15.75" customHeight="1" outlineLevel="1" x14ac:dyDescent="0.2">
      <c r="A509" s="26" t="s">
        <v>198</v>
      </c>
      <c r="B509" s="53">
        <v>43306</v>
      </c>
      <c r="C509" s="50">
        <v>43653</v>
      </c>
      <c r="D509" s="54">
        <v>60</v>
      </c>
      <c r="E509" s="55">
        <v>16196.27</v>
      </c>
      <c r="F509" s="55">
        <v>807.25</v>
      </c>
      <c r="G509" s="55"/>
      <c r="H509" s="30">
        <v>17003.52</v>
      </c>
      <c r="I509" s="30">
        <v>17003.52</v>
      </c>
      <c r="J509" s="90"/>
      <c r="K509" s="205"/>
    </row>
    <row r="510" spans="1:11" s="15" customFormat="1" ht="16.5" customHeight="1" outlineLevel="1" x14ac:dyDescent="0.2">
      <c r="A510" s="26" t="s">
        <v>655</v>
      </c>
      <c r="B510" s="53">
        <v>43497</v>
      </c>
      <c r="C510" s="50">
        <v>43676</v>
      </c>
      <c r="D510" s="54">
        <v>55</v>
      </c>
      <c r="E510" s="55"/>
      <c r="F510" s="55">
        <v>823.49</v>
      </c>
      <c r="G510" s="55"/>
      <c r="H510" s="30">
        <v>823.49</v>
      </c>
      <c r="I510" s="30">
        <v>823.49</v>
      </c>
      <c r="J510" s="90"/>
      <c r="K510" s="205"/>
    </row>
    <row r="511" spans="1:11" s="15" customFormat="1" ht="16.5" customHeight="1" outlineLevel="1" x14ac:dyDescent="0.2">
      <c r="A511" s="26" t="s">
        <v>665</v>
      </c>
      <c r="B511" s="53">
        <v>43447</v>
      </c>
      <c r="C511" s="50">
        <v>43554</v>
      </c>
      <c r="D511" s="54">
        <v>100</v>
      </c>
      <c r="E511" s="55"/>
      <c r="F511" s="55">
        <v>-823.49</v>
      </c>
      <c r="G511" s="55"/>
      <c r="H511" s="30">
        <v>-823.49</v>
      </c>
      <c r="I511" s="30">
        <v>-823.49</v>
      </c>
      <c r="J511" s="90"/>
      <c r="K511" s="205"/>
    </row>
    <row r="512" spans="1:11" s="15" customFormat="1" ht="16.5" customHeight="1" outlineLevel="1" x14ac:dyDescent="0.2">
      <c r="A512" s="26" t="s">
        <v>677</v>
      </c>
      <c r="B512" s="53">
        <v>43525</v>
      </c>
      <c r="C512" s="50">
        <v>43734</v>
      </c>
      <c r="D512" s="54">
        <v>45</v>
      </c>
      <c r="E512" s="55"/>
      <c r="F512" s="55">
        <v>823.49</v>
      </c>
      <c r="G512" s="55"/>
      <c r="H512" s="30">
        <v>823.49</v>
      </c>
      <c r="I512" s="30">
        <v>823.49</v>
      </c>
      <c r="J512" s="90"/>
      <c r="K512" s="205"/>
    </row>
    <row r="513" spans="1:11" s="15" customFormat="1" ht="18" customHeight="1" outlineLevel="1" x14ac:dyDescent="0.2">
      <c r="A513" s="26" t="s">
        <v>682</v>
      </c>
      <c r="B513" s="53">
        <v>43495</v>
      </c>
      <c r="C513" s="50">
        <v>43668</v>
      </c>
      <c r="D513" s="54">
        <v>50</v>
      </c>
      <c r="E513" s="55">
        <v>23162.3</v>
      </c>
      <c r="F513" s="55">
        <v>807.25</v>
      </c>
      <c r="G513" s="55"/>
      <c r="H513" s="30">
        <v>23969.55</v>
      </c>
      <c r="I513" s="30">
        <v>23969.55</v>
      </c>
      <c r="J513" s="90"/>
      <c r="K513" s="205"/>
    </row>
    <row r="514" spans="1:11" s="15" customFormat="1" ht="16.5" customHeight="1" outlineLevel="1" x14ac:dyDescent="0.2">
      <c r="A514" s="26" t="s">
        <v>652</v>
      </c>
      <c r="B514" s="53">
        <v>43495</v>
      </c>
      <c r="C514" s="50">
        <v>43627</v>
      </c>
      <c r="D514" s="54">
        <v>40</v>
      </c>
      <c r="E514" s="55"/>
      <c r="F514" s="55">
        <v>807.25</v>
      </c>
      <c r="G514" s="55"/>
      <c r="H514" s="30">
        <v>807.25</v>
      </c>
      <c r="I514" s="30">
        <v>807.25</v>
      </c>
      <c r="J514" s="90"/>
      <c r="K514" s="205"/>
    </row>
    <row r="515" spans="1:11" s="15" customFormat="1" ht="27.75" customHeight="1" outlineLevel="1" x14ac:dyDescent="0.2">
      <c r="A515" s="26" t="s">
        <v>199</v>
      </c>
      <c r="B515" s="53">
        <v>43160</v>
      </c>
      <c r="C515" s="50">
        <v>43852</v>
      </c>
      <c r="D515" s="54">
        <v>35</v>
      </c>
      <c r="E515" s="55">
        <v>13692.89</v>
      </c>
      <c r="F515" s="55">
        <v>6522.03</v>
      </c>
      <c r="G515" s="55"/>
      <c r="H515" s="30">
        <v>20214.919999999998</v>
      </c>
      <c r="I515" s="30">
        <v>20214.919999999998</v>
      </c>
      <c r="J515" s="90"/>
      <c r="K515" s="205"/>
    </row>
    <row r="516" spans="1:11" s="15" customFormat="1" ht="26.25" customHeight="1" outlineLevel="1" x14ac:dyDescent="0.2">
      <c r="A516" s="26" t="s">
        <v>147</v>
      </c>
      <c r="B516" s="53">
        <v>43216</v>
      </c>
      <c r="C516" s="56">
        <v>43491</v>
      </c>
      <c r="D516" s="54">
        <v>100</v>
      </c>
      <c r="E516" s="55"/>
      <c r="F516" s="55">
        <v>776.2</v>
      </c>
      <c r="G516" s="55"/>
      <c r="H516" s="30">
        <v>776.2</v>
      </c>
      <c r="I516" s="30">
        <v>776.2</v>
      </c>
      <c r="J516" s="90"/>
      <c r="K516" s="205"/>
    </row>
    <row r="517" spans="1:11" s="15" customFormat="1" ht="12.75" outlineLevel="1" x14ac:dyDescent="0.2">
      <c r="A517" s="26" t="s">
        <v>647</v>
      </c>
      <c r="B517" s="53">
        <v>43495</v>
      </c>
      <c r="C517" s="57">
        <v>43738</v>
      </c>
      <c r="D517" s="54">
        <v>50</v>
      </c>
      <c r="E517" s="55"/>
      <c r="F517" s="55">
        <v>807.25</v>
      </c>
      <c r="G517" s="55"/>
      <c r="H517" s="30">
        <v>807.25</v>
      </c>
      <c r="I517" s="30">
        <v>807.25</v>
      </c>
      <c r="J517" s="90"/>
      <c r="K517" s="205"/>
    </row>
    <row r="518" spans="1:11" s="15" customFormat="1" ht="12.75" outlineLevel="1" x14ac:dyDescent="0.2">
      <c r="A518" s="26" t="s">
        <v>648</v>
      </c>
      <c r="B518" s="53">
        <v>43495</v>
      </c>
      <c r="C518" s="56">
        <v>43728</v>
      </c>
      <c r="D518" s="54">
        <v>50</v>
      </c>
      <c r="E518" s="55"/>
      <c r="F518" s="55">
        <v>807.25</v>
      </c>
      <c r="G518" s="55"/>
      <c r="H518" s="30">
        <v>807.25</v>
      </c>
      <c r="I518" s="30">
        <v>807.25</v>
      </c>
      <c r="J518" s="90"/>
      <c r="K518" s="205"/>
    </row>
    <row r="519" spans="1:11" s="15" customFormat="1" ht="12.75" outlineLevel="1" x14ac:dyDescent="0.2">
      <c r="A519" s="26" t="s">
        <v>390</v>
      </c>
      <c r="B519" s="53">
        <v>43446</v>
      </c>
      <c r="C519" s="50">
        <v>43755</v>
      </c>
      <c r="D519" s="54">
        <v>60</v>
      </c>
      <c r="E519" s="55"/>
      <c r="F519" s="55">
        <v>807.25</v>
      </c>
      <c r="G519" s="55"/>
      <c r="H519" s="30">
        <v>807.25</v>
      </c>
      <c r="I519" s="30">
        <v>807.25</v>
      </c>
      <c r="J519" s="90"/>
      <c r="K519" s="205"/>
    </row>
    <row r="520" spans="1:11" s="15" customFormat="1" ht="12.75" outlineLevel="1" x14ac:dyDescent="0.2">
      <c r="A520" s="26" t="s">
        <v>679</v>
      </c>
      <c r="B520" s="53">
        <v>43525</v>
      </c>
      <c r="C520" s="58">
        <v>43627</v>
      </c>
      <c r="D520" s="54">
        <v>70</v>
      </c>
      <c r="E520" s="55"/>
      <c r="F520" s="55">
        <v>4250</v>
      </c>
      <c r="G520" s="55"/>
      <c r="H520" s="30">
        <v>4250</v>
      </c>
      <c r="I520" s="30">
        <v>4250</v>
      </c>
      <c r="J520" s="90"/>
      <c r="K520" s="205"/>
    </row>
    <row r="521" spans="1:11" s="15" customFormat="1" ht="22.5" customHeight="1" outlineLevel="1" x14ac:dyDescent="0.2">
      <c r="A521" s="26" t="s">
        <v>646</v>
      </c>
      <c r="B521" s="53">
        <v>43354</v>
      </c>
      <c r="C521" s="56">
        <v>43901</v>
      </c>
      <c r="D521" s="54">
        <v>40</v>
      </c>
      <c r="E521" s="55">
        <v>44107.98</v>
      </c>
      <c r="F521" s="55">
        <v>807.25</v>
      </c>
      <c r="G521" s="55"/>
      <c r="H521" s="30">
        <v>44915.23</v>
      </c>
      <c r="I521" s="30">
        <v>44915.23</v>
      </c>
      <c r="J521" s="90"/>
      <c r="K521" s="205"/>
    </row>
    <row r="522" spans="1:11" s="15" customFormat="1" ht="15" customHeight="1" outlineLevel="1" x14ac:dyDescent="0.2">
      <c r="A522" s="26" t="s">
        <v>653</v>
      </c>
      <c r="B522" s="53">
        <v>43495</v>
      </c>
      <c r="C522" s="58">
        <v>43832</v>
      </c>
      <c r="D522" s="54">
        <v>40</v>
      </c>
      <c r="E522" s="55"/>
      <c r="F522" s="55">
        <v>807.25</v>
      </c>
      <c r="G522" s="55"/>
      <c r="H522" s="30">
        <v>807.25</v>
      </c>
      <c r="I522" s="30">
        <v>807.25</v>
      </c>
      <c r="J522" s="90"/>
      <c r="K522" s="205"/>
    </row>
    <row r="523" spans="1:11" s="15" customFormat="1" ht="26.25" customHeight="1" outlineLevel="1" x14ac:dyDescent="0.2">
      <c r="A523" s="26" t="s">
        <v>683</v>
      </c>
      <c r="B523" s="53">
        <v>43495</v>
      </c>
      <c r="C523" s="57">
        <v>43619</v>
      </c>
      <c r="D523" s="54">
        <v>50</v>
      </c>
      <c r="E523" s="59">
        <v>14607.91</v>
      </c>
      <c r="F523" s="55"/>
      <c r="G523" s="55"/>
      <c r="H523" s="30">
        <v>14607.91</v>
      </c>
      <c r="I523" s="30">
        <v>14607.91</v>
      </c>
      <c r="J523" s="90"/>
      <c r="K523" s="205"/>
    </row>
    <row r="524" spans="1:11" s="15" customFormat="1" ht="24.75" customHeight="1" outlineLevel="1" x14ac:dyDescent="0.2">
      <c r="A524" s="26" t="s">
        <v>200</v>
      </c>
      <c r="B524" s="53">
        <v>43371</v>
      </c>
      <c r="C524" s="58">
        <v>43788</v>
      </c>
      <c r="D524" s="54">
        <v>45</v>
      </c>
      <c r="E524" s="59">
        <v>5782.54</v>
      </c>
      <c r="F524" s="59"/>
      <c r="G524" s="55"/>
      <c r="H524" s="30">
        <v>5782.54</v>
      </c>
      <c r="I524" s="30">
        <v>5782.54</v>
      </c>
      <c r="J524" s="90"/>
      <c r="K524" s="205"/>
    </row>
    <row r="525" spans="1:11" s="15" customFormat="1" ht="12.75" outlineLevel="1" x14ac:dyDescent="0.2">
      <c r="A525" s="26" t="s">
        <v>663</v>
      </c>
      <c r="B525" s="53">
        <v>43525</v>
      </c>
      <c r="C525" s="50">
        <v>43848</v>
      </c>
      <c r="D525" s="54">
        <v>40</v>
      </c>
      <c r="E525" s="55"/>
      <c r="F525" s="55">
        <v>1062.5</v>
      </c>
      <c r="G525" s="55"/>
      <c r="H525" s="30">
        <v>1062.5</v>
      </c>
      <c r="I525" s="30">
        <v>1062.5</v>
      </c>
      <c r="J525" s="90"/>
      <c r="K525" s="205"/>
    </row>
    <row r="526" spans="1:11" s="15" customFormat="1" ht="15" customHeight="1" outlineLevel="1" x14ac:dyDescent="0.2">
      <c r="A526" s="26" t="s">
        <v>664</v>
      </c>
      <c r="B526" s="53">
        <v>43525</v>
      </c>
      <c r="C526" s="50">
        <v>43848</v>
      </c>
      <c r="D526" s="54">
        <v>40</v>
      </c>
      <c r="E526" s="59"/>
      <c r="F526" s="55">
        <v>1062.5</v>
      </c>
      <c r="G526" s="55"/>
      <c r="H526" s="30">
        <v>1062.5</v>
      </c>
      <c r="I526" s="30">
        <v>1062.5</v>
      </c>
      <c r="J526" s="90"/>
      <c r="K526" s="205"/>
    </row>
    <row r="527" spans="1:11" s="15" customFormat="1" ht="12.75" outlineLevel="1" x14ac:dyDescent="0.2">
      <c r="A527" s="26" t="s">
        <v>88</v>
      </c>
      <c r="B527" s="57">
        <v>43091</v>
      </c>
      <c r="C527" s="57">
        <v>43730</v>
      </c>
      <c r="D527" s="54">
        <v>35</v>
      </c>
      <c r="E527" s="59"/>
      <c r="F527" s="55">
        <v>776.2</v>
      </c>
      <c r="G527" s="55"/>
      <c r="H527" s="30">
        <v>776.2</v>
      </c>
      <c r="I527" s="30">
        <v>776.2</v>
      </c>
      <c r="J527" s="90"/>
      <c r="K527" s="205"/>
    </row>
    <row r="528" spans="1:11" s="15" customFormat="1" ht="27" customHeight="1" outlineLevel="1" x14ac:dyDescent="0.2">
      <c r="A528" s="26" t="s">
        <v>89</v>
      </c>
      <c r="B528" s="57">
        <v>43152</v>
      </c>
      <c r="C528" s="56">
        <v>43606</v>
      </c>
      <c r="D528" s="54">
        <v>70</v>
      </c>
      <c r="E528" s="59">
        <v>3928.04</v>
      </c>
      <c r="F528" s="55">
        <v>776.2</v>
      </c>
      <c r="G528" s="55"/>
      <c r="H528" s="30">
        <v>4704.24</v>
      </c>
      <c r="I528" s="30">
        <v>4704.24</v>
      </c>
      <c r="J528" s="90"/>
      <c r="K528" s="205"/>
    </row>
    <row r="529" spans="1:11" s="15" customFormat="1" ht="12.75" outlineLevel="1" x14ac:dyDescent="0.2">
      <c r="A529" s="26" t="s">
        <v>386</v>
      </c>
      <c r="B529" s="57">
        <v>43378</v>
      </c>
      <c r="C529" s="57">
        <v>43556</v>
      </c>
      <c r="D529" s="54">
        <v>100</v>
      </c>
      <c r="E529" s="59">
        <v>6012.14</v>
      </c>
      <c r="F529" s="55">
        <v>807.25</v>
      </c>
      <c r="G529" s="55"/>
      <c r="H529" s="30">
        <v>6819.39</v>
      </c>
      <c r="I529" s="30">
        <v>6819.39</v>
      </c>
      <c r="J529" s="90"/>
      <c r="K529" s="205"/>
    </row>
    <row r="530" spans="1:11" s="15" customFormat="1" ht="12.75" outlineLevel="1" x14ac:dyDescent="0.2">
      <c r="A530" s="26" t="s">
        <v>657</v>
      </c>
      <c r="B530" s="57">
        <v>43522</v>
      </c>
      <c r="C530" s="57">
        <v>43577</v>
      </c>
      <c r="D530" s="54">
        <v>100</v>
      </c>
      <c r="E530" s="55"/>
      <c r="F530" s="55">
        <v>5073.49</v>
      </c>
      <c r="G530" s="55"/>
      <c r="H530" s="30">
        <v>5073.49</v>
      </c>
      <c r="I530" s="30">
        <v>5073.49</v>
      </c>
      <c r="J530" s="90"/>
      <c r="K530" s="205"/>
    </row>
    <row r="531" spans="1:11" s="15" customFormat="1" ht="12.75" outlineLevel="1" x14ac:dyDescent="0.2">
      <c r="A531" s="26" t="s">
        <v>675</v>
      </c>
      <c r="B531" s="57">
        <v>43497</v>
      </c>
      <c r="C531" s="56">
        <v>43725</v>
      </c>
      <c r="D531" s="54">
        <v>50</v>
      </c>
      <c r="E531" s="55"/>
      <c r="F531" s="55">
        <v>823.49</v>
      </c>
      <c r="G531" s="55"/>
      <c r="H531" s="30">
        <v>823.49</v>
      </c>
      <c r="I531" s="30">
        <v>823.49</v>
      </c>
      <c r="J531" s="90"/>
      <c r="K531" s="205"/>
    </row>
    <row r="532" spans="1:11" s="15" customFormat="1" ht="12.75" customHeight="1" outlineLevel="1" x14ac:dyDescent="0.2">
      <c r="A532" s="26" t="s">
        <v>649</v>
      </c>
      <c r="B532" s="57">
        <v>43496</v>
      </c>
      <c r="C532" s="56">
        <v>43662</v>
      </c>
      <c r="D532" s="54">
        <v>60</v>
      </c>
      <c r="E532" s="55"/>
      <c r="F532" s="55">
        <v>5057.25</v>
      </c>
      <c r="G532" s="55"/>
      <c r="H532" s="30">
        <v>5057.25</v>
      </c>
      <c r="I532" s="30">
        <v>5057.25</v>
      </c>
      <c r="J532" s="90"/>
      <c r="K532" s="205"/>
    </row>
    <row r="533" spans="1:11" s="15" customFormat="1" ht="12.75" outlineLevel="1" x14ac:dyDescent="0.2">
      <c r="A533" s="26" t="s">
        <v>392</v>
      </c>
      <c r="B533" s="57">
        <v>43458</v>
      </c>
      <c r="C533" s="57">
        <v>43743</v>
      </c>
      <c r="D533" s="54">
        <v>45</v>
      </c>
      <c r="E533" s="55">
        <v>36292.1</v>
      </c>
      <c r="F533" s="55">
        <v>807.25</v>
      </c>
      <c r="G533" s="55"/>
      <c r="H533" s="30">
        <v>37099.35</v>
      </c>
      <c r="I533" s="30">
        <v>37099.35</v>
      </c>
      <c r="J533" s="90"/>
      <c r="K533" s="205"/>
    </row>
    <row r="534" spans="1:11" s="15" customFormat="1" ht="26.25" customHeight="1" outlineLevel="1" x14ac:dyDescent="0.2">
      <c r="A534" s="26" t="s">
        <v>20</v>
      </c>
      <c r="B534" s="53">
        <v>42382</v>
      </c>
      <c r="C534" s="56">
        <v>43852</v>
      </c>
      <c r="D534" s="54">
        <v>20</v>
      </c>
      <c r="E534" s="59"/>
      <c r="F534" s="55">
        <v>5623.87</v>
      </c>
      <c r="G534" s="55"/>
      <c r="H534" s="30">
        <v>5623.87</v>
      </c>
      <c r="I534" s="30">
        <v>5623.87</v>
      </c>
      <c r="J534" s="90"/>
      <c r="K534" s="205"/>
    </row>
    <row r="535" spans="1:11" s="15" customFormat="1" ht="12.75" outlineLevel="1" x14ac:dyDescent="0.2">
      <c r="A535" s="26" t="s">
        <v>387</v>
      </c>
      <c r="B535" s="57">
        <v>43405</v>
      </c>
      <c r="C535" s="57">
        <v>43852</v>
      </c>
      <c r="D535" s="54">
        <v>30</v>
      </c>
      <c r="E535" s="55"/>
      <c r="F535" s="55">
        <v>807.25</v>
      </c>
      <c r="G535" s="55"/>
      <c r="H535" s="30">
        <v>807.25</v>
      </c>
      <c r="I535" s="30">
        <v>807.25</v>
      </c>
      <c r="J535" s="90"/>
      <c r="K535" s="205"/>
    </row>
    <row r="536" spans="1:11" s="15" customFormat="1" ht="17.25" customHeight="1" outlineLevel="1" x14ac:dyDescent="0.2">
      <c r="A536" s="26" t="s">
        <v>197</v>
      </c>
      <c r="B536" s="57">
        <v>43290</v>
      </c>
      <c r="C536" s="57">
        <v>43819</v>
      </c>
      <c r="D536" s="54">
        <v>50</v>
      </c>
      <c r="E536" s="55">
        <v>14919.14</v>
      </c>
      <c r="F536" s="55">
        <v>776.2</v>
      </c>
      <c r="G536" s="55"/>
      <c r="H536" s="30">
        <v>15695.34</v>
      </c>
      <c r="I536" s="30">
        <v>15695.34</v>
      </c>
      <c r="J536" s="90"/>
      <c r="K536" s="205"/>
    </row>
    <row r="537" spans="1:11" s="15" customFormat="1" ht="15.75" customHeight="1" outlineLevel="1" x14ac:dyDescent="0.2">
      <c r="A537" s="26" t="s">
        <v>148</v>
      </c>
      <c r="B537" s="57">
        <v>43193</v>
      </c>
      <c r="C537" s="50">
        <v>43350</v>
      </c>
      <c r="D537" s="54">
        <v>100</v>
      </c>
      <c r="E537" s="55">
        <v>7655.41</v>
      </c>
      <c r="F537" s="55"/>
      <c r="G537" s="55"/>
      <c r="H537" s="30">
        <v>7655.41</v>
      </c>
      <c r="I537" s="30">
        <v>7655.41</v>
      </c>
      <c r="J537" s="90"/>
      <c r="K537" s="205"/>
    </row>
    <row r="538" spans="1:11" s="15" customFormat="1" ht="15.75" customHeight="1" outlineLevel="1" x14ac:dyDescent="0.2">
      <c r="A538" s="26" t="s">
        <v>650</v>
      </c>
      <c r="B538" s="57">
        <v>43496</v>
      </c>
      <c r="C538" s="56">
        <v>43696</v>
      </c>
      <c r="D538" s="54">
        <v>60</v>
      </c>
      <c r="E538" s="55"/>
      <c r="F538" s="55">
        <v>807.25</v>
      </c>
      <c r="G538" s="55"/>
      <c r="H538" s="30">
        <v>807.25</v>
      </c>
      <c r="I538" s="30">
        <v>807.25</v>
      </c>
      <c r="J538" s="90"/>
      <c r="K538" s="205"/>
    </row>
    <row r="539" spans="1:11" s="15" customFormat="1" ht="12.75" outlineLevel="1" x14ac:dyDescent="0.2">
      <c r="A539" s="26" t="s">
        <v>670</v>
      </c>
      <c r="B539" s="57">
        <v>43497</v>
      </c>
      <c r="C539" s="56">
        <v>43710</v>
      </c>
      <c r="D539" s="54">
        <v>45</v>
      </c>
      <c r="E539" s="55"/>
      <c r="F539" s="55">
        <v>5073.49</v>
      </c>
      <c r="G539" s="55"/>
      <c r="H539" s="30">
        <v>5073.49</v>
      </c>
      <c r="I539" s="30">
        <v>5073.49</v>
      </c>
      <c r="J539" s="90"/>
      <c r="K539" s="205"/>
    </row>
    <row r="540" spans="1:11" s="15" customFormat="1" ht="12.75" outlineLevel="1" x14ac:dyDescent="0.2">
      <c r="A540" s="26" t="s">
        <v>651</v>
      </c>
      <c r="B540" s="57">
        <v>43463</v>
      </c>
      <c r="C540" s="56">
        <v>43820</v>
      </c>
      <c r="D540" s="54">
        <v>30</v>
      </c>
      <c r="E540" s="55"/>
      <c r="F540" s="55">
        <v>807.25</v>
      </c>
      <c r="G540" s="55"/>
      <c r="H540" s="30">
        <v>807.25</v>
      </c>
      <c r="I540" s="30">
        <v>807.25</v>
      </c>
      <c r="J540" s="90"/>
      <c r="K540" s="205"/>
    </row>
    <row r="541" spans="1:11" s="15" customFormat="1" ht="12.75" outlineLevel="1" x14ac:dyDescent="0.2">
      <c r="A541" s="26" t="s">
        <v>671</v>
      </c>
      <c r="B541" s="57">
        <v>43497</v>
      </c>
      <c r="C541" s="57">
        <v>43728</v>
      </c>
      <c r="D541" s="54">
        <v>50</v>
      </c>
      <c r="E541" s="55"/>
      <c r="F541" s="55">
        <v>823.49</v>
      </c>
      <c r="G541" s="55"/>
      <c r="H541" s="30">
        <v>823.49</v>
      </c>
      <c r="I541" s="30">
        <v>823.49</v>
      </c>
      <c r="J541" s="90"/>
      <c r="K541" s="205"/>
    </row>
    <row r="542" spans="1:11" s="15" customFormat="1" ht="12.75" customHeight="1" outlineLevel="1" x14ac:dyDescent="0.2">
      <c r="A542" s="26" t="s">
        <v>678</v>
      </c>
      <c r="B542" s="53">
        <v>43525</v>
      </c>
      <c r="C542" s="57">
        <v>43755</v>
      </c>
      <c r="D542" s="54">
        <v>60</v>
      </c>
      <c r="E542" s="55"/>
      <c r="F542" s="55">
        <v>4250</v>
      </c>
      <c r="G542" s="55"/>
      <c r="H542" s="30">
        <v>4250</v>
      </c>
      <c r="I542" s="30">
        <v>4250</v>
      </c>
      <c r="J542" s="90"/>
      <c r="K542" s="205"/>
    </row>
    <row r="543" spans="1:11" s="15" customFormat="1" ht="24.75" customHeight="1" outlineLevel="1" x14ac:dyDescent="0.2">
      <c r="A543" s="26" t="s">
        <v>37</v>
      </c>
      <c r="B543" s="57">
        <v>42754</v>
      </c>
      <c r="C543" s="56">
        <v>43849</v>
      </c>
      <c r="D543" s="54">
        <v>30</v>
      </c>
      <c r="E543" s="55"/>
      <c r="F543" s="55">
        <v>9490.2099999999991</v>
      </c>
      <c r="G543" s="55"/>
      <c r="H543" s="30">
        <v>9490.2099999999991</v>
      </c>
      <c r="I543" s="30">
        <v>9490.2099999999991</v>
      </c>
      <c r="J543" s="90"/>
      <c r="K543" s="205"/>
    </row>
    <row r="544" spans="1:11" s="15" customFormat="1" ht="24.75" customHeight="1" outlineLevel="1" x14ac:dyDescent="0.2">
      <c r="A544" s="26" t="s">
        <v>0</v>
      </c>
      <c r="B544" s="57">
        <v>42248</v>
      </c>
      <c r="C544" s="57">
        <v>43636</v>
      </c>
      <c r="D544" s="54">
        <v>40</v>
      </c>
      <c r="E544" s="55">
        <v>6191.84</v>
      </c>
      <c r="F544" s="55">
        <v>8263.65</v>
      </c>
      <c r="G544" s="55"/>
      <c r="H544" s="30">
        <v>14455.49</v>
      </c>
      <c r="I544" s="30">
        <v>14455.49</v>
      </c>
      <c r="J544" s="90"/>
      <c r="K544" s="205"/>
    </row>
    <row r="545" spans="1:11" s="15" customFormat="1" ht="12.75" outlineLevel="1" x14ac:dyDescent="0.2">
      <c r="A545" s="26" t="s">
        <v>654</v>
      </c>
      <c r="B545" s="57">
        <v>43495</v>
      </c>
      <c r="C545" s="50">
        <v>43529</v>
      </c>
      <c r="D545" s="54">
        <v>100</v>
      </c>
      <c r="E545" s="55"/>
      <c r="F545" s="55">
        <v>807.25</v>
      </c>
      <c r="G545" s="55"/>
      <c r="H545" s="30">
        <v>807.25</v>
      </c>
      <c r="I545" s="30">
        <v>807.25</v>
      </c>
      <c r="J545" s="90"/>
      <c r="K545" s="205"/>
    </row>
    <row r="546" spans="1:11" s="15" customFormat="1" ht="24.75" customHeight="1" outlineLevel="1" x14ac:dyDescent="0.2">
      <c r="A546" s="26" t="s">
        <v>90</v>
      </c>
      <c r="B546" s="57">
        <v>43374</v>
      </c>
      <c r="C546" s="56">
        <v>43769</v>
      </c>
      <c r="D546" s="54">
        <v>50</v>
      </c>
      <c r="E546" s="55"/>
      <c r="F546" s="55">
        <v>4046.07</v>
      </c>
      <c r="G546" s="55"/>
      <c r="H546" s="30">
        <v>4046.07</v>
      </c>
      <c r="I546" s="30">
        <v>4046.07</v>
      </c>
      <c r="J546" s="90"/>
      <c r="K546" s="205"/>
    </row>
    <row r="547" spans="1:11" s="15" customFormat="1" ht="24.75" customHeight="1" outlineLevel="1" x14ac:dyDescent="0.2">
      <c r="A547" s="26" t="s">
        <v>91</v>
      </c>
      <c r="B547" s="57">
        <v>42234</v>
      </c>
      <c r="C547" s="57">
        <v>43769</v>
      </c>
      <c r="D547" s="54">
        <v>50</v>
      </c>
      <c r="E547" s="55"/>
      <c r="F547" s="55">
        <v>3493.44</v>
      </c>
      <c r="G547" s="55"/>
      <c r="H547" s="30">
        <v>3493.44</v>
      </c>
      <c r="I547" s="30">
        <v>3493.44</v>
      </c>
      <c r="J547" s="90"/>
      <c r="K547" s="205"/>
    </row>
    <row r="548" spans="1:11" s="15" customFormat="1" ht="24.75" customHeight="1" outlineLevel="1" x14ac:dyDescent="0.2">
      <c r="A548" s="26" t="s">
        <v>660</v>
      </c>
      <c r="B548" s="57">
        <v>43495</v>
      </c>
      <c r="C548" s="50">
        <v>43554</v>
      </c>
      <c r="D548" s="54">
        <v>100</v>
      </c>
      <c r="E548" s="55"/>
      <c r="F548" s="55">
        <v>-807.25</v>
      </c>
      <c r="G548" s="55"/>
      <c r="H548" s="30">
        <v>-807.25</v>
      </c>
      <c r="I548" s="30">
        <v>-807.25</v>
      </c>
      <c r="J548" s="90"/>
      <c r="K548" s="205"/>
    </row>
    <row r="549" spans="1:11" s="15" customFormat="1" ht="15.75" customHeight="1" outlineLevel="1" x14ac:dyDescent="0.2">
      <c r="A549" s="26" t="s">
        <v>149</v>
      </c>
      <c r="B549" s="57">
        <v>43006</v>
      </c>
      <c r="C549" s="57">
        <v>43425</v>
      </c>
      <c r="D549" s="54">
        <v>100</v>
      </c>
      <c r="E549" s="55"/>
      <c r="F549" s="55">
        <v>25176</v>
      </c>
      <c r="G549" s="55"/>
      <c r="H549" s="30">
        <v>25176</v>
      </c>
      <c r="I549" s="30">
        <v>25176</v>
      </c>
      <c r="J549" s="90"/>
      <c r="K549" s="205"/>
    </row>
    <row r="550" spans="1:11" s="15" customFormat="1" ht="25.5" customHeight="1" outlineLevel="1" x14ac:dyDescent="0.2">
      <c r="A550" s="26" t="s">
        <v>669</v>
      </c>
      <c r="B550" s="53">
        <v>43525</v>
      </c>
      <c r="C550" s="57">
        <v>43821</v>
      </c>
      <c r="D550" s="54">
        <v>35</v>
      </c>
      <c r="E550" s="55"/>
      <c r="F550" s="55">
        <v>807.25</v>
      </c>
      <c r="G550" s="55"/>
      <c r="H550" s="30">
        <v>807.25</v>
      </c>
      <c r="I550" s="30">
        <v>807.25</v>
      </c>
      <c r="J550" s="90"/>
      <c r="K550" s="205"/>
    </row>
    <row r="551" spans="1:11" s="15" customFormat="1" ht="16.5" customHeight="1" outlineLevel="1" x14ac:dyDescent="0.2">
      <c r="A551" s="26" t="s">
        <v>658</v>
      </c>
      <c r="B551" s="53">
        <v>43522</v>
      </c>
      <c r="C551" s="60">
        <v>43736</v>
      </c>
      <c r="D551" s="54">
        <v>50</v>
      </c>
      <c r="E551" s="59"/>
      <c r="F551" s="59">
        <v>4250</v>
      </c>
      <c r="G551" s="55"/>
      <c r="H551" s="30">
        <v>4250</v>
      </c>
      <c r="I551" s="30">
        <v>4250</v>
      </c>
      <c r="J551" s="90"/>
      <c r="K551" s="205"/>
    </row>
    <row r="552" spans="1:11" s="15" customFormat="1" ht="12.75" outlineLevel="1" x14ac:dyDescent="0.2">
      <c r="A552" s="26" t="s">
        <v>1572</v>
      </c>
      <c r="B552" s="53">
        <v>43404</v>
      </c>
      <c r="C552" s="58">
        <v>43656</v>
      </c>
      <c r="D552" s="54">
        <v>70</v>
      </c>
      <c r="E552" s="55">
        <v>4467.99</v>
      </c>
      <c r="F552" s="55"/>
      <c r="G552" s="55"/>
      <c r="H552" s="30">
        <v>4467.99</v>
      </c>
      <c r="I552" s="30">
        <v>4467.99</v>
      </c>
      <c r="J552" s="90"/>
      <c r="K552" s="205"/>
    </row>
    <row r="553" spans="1:11" s="15" customFormat="1" ht="25.5" customHeight="1" outlineLevel="1" x14ac:dyDescent="0.2">
      <c r="A553" s="26" t="s">
        <v>389</v>
      </c>
      <c r="B553" s="57">
        <v>43405</v>
      </c>
      <c r="C553" s="57">
        <v>43601</v>
      </c>
      <c r="D553" s="54">
        <v>80</v>
      </c>
      <c r="E553" s="55"/>
      <c r="F553" s="55">
        <v>807.25</v>
      </c>
      <c r="G553" s="55"/>
      <c r="H553" s="30">
        <v>807.25</v>
      </c>
      <c r="I553" s="30">
        <v>807.25</v>
      </c>
      <c r="J553" s="90"/>
      <c r="K553" s="205"/>
    </row>
    <row r="554" spans="1:11" s="15" customFormat="1" ht="18" customHeight="1" outlineLevel="1" x14ac:dyDescent="0.2">
      <c r="A554" s="26" t="s">
        <v>656</v>
      </c>
      <c r="B554" s="57">
        <v>43522</v>
      </c>
      <c r="C554" s="50">
        <v>43648</v>
      </c>
      <c r="D554" s="54">
        <v>60</v>
      </c>
      <c r="E554" s="55"/>
      <c r="F554" s="55">
        <v>4250</v>
      </c>
      <c r="G554" s="55"/>
      <c r="H554" s="30">
        <v>4250</v>
      </c>
      <c r="I554" s="30">
        <v>4250</v>
      </c>
      <c r="J554" s="90"/>
      <c r="K554" s="205"/>
    </row>
    <row r="555" spans="1:11" s="15" customFormat="1" ht="17.25" customHeight="1" outlineLevel="1" x14ac:dyDescent="0.2">
      <c r="A555" s="26" t="s">
        <v>681</v>
      </c>
      <c r="B555" s="57">
        <v>43496</v>
      </c>
      <c r="C555" s="50">
        <v>43852</v>
      </c>
      <c r="D555" s="54">
        <v>30</v>
      </c>
      <c r="E555" s="55">
        <v>7915.16</v>
      </c>
      <c r="F555" s="55"/>
      <c r="G555" s="55"/>
      <c r="H555" s="30">
        <v>7915.16</v>
      </c>
      <c r="I555" s="30">
        <v>7915.16</v>
      </c>
      <c r="J555" s="90"/>
      <c r="K555" s="205"/>
    </row>
    <row r="556" spans="1:11" s="15" customFormat="1" ht="12.75" outlineLevel="1" x14ac:dyDescent="0.2">
      <c r="A556" s="26" t="s">
        <v>203</v>
      </c>
      <c r="B556" s="53">
        <v>43371</v>
      </c>
      <c r="C556" s="58">
        <v>43609</v>
      </c>
      <c r="D556" s="54">
        <v>80</v>
      </c>
      <c r="E556" s="55">
        <v>7810.46</v>
      </c>
      <c r="F556" s="55"/>
      <c r="G556" s="55"/>
      <c r="H556" s="30">
        <v>7810.46</v>
      </c>
      <c r="I556" s="30">
        <v>7810.46</v>
      </c>
      <c r="J556" s="90"/>
      <c r="K556" s="205"/>
    </row>
    <row r="557" spans="1:11" s="15" customFormat="1" ht="24" outlineLevel="1" x14ac:dyDescent="0.2">
      <c r="A557" s="26" t="s">
        <v>21</v>
      </c>
      <c r="B557" s="53">
        <v>42458</v>
      </c>
      <c r="C557" s="58" t="s">
        <v>1573</v>
      </c>
      <c r="D557" s="54"/>
      <c r="E557" s="55">
        <v>13202.2</v>
      </c>
      <c r="F557" s="55">
        <v>4820.46</v>
      </c>
      <c r="G557" s="55"/>
      <c r="H557" s="30">
        <v>18022.66</v>
      </c>
      <c r="I557" s="30">
        <v>18022.66</v>
      </c>
      <c r="J557" s="90"/>
      <c r="K557" s="205"/>
    </row>
    <row r="558" spans="1:11" s="15" customFormat="1" ht="12.75" outlineLevel="1" x14ac:dyDescent="0.2">
      <c r="A558" s="26" t="s">
        <v>204</v>
      </c>
      <c r="B558" s="57">
        <v>43006</v>
      </c>
      <c r="C558" s="57">
        <v>43764</v>
      </c>
      <c r="D558" s="54">
        <v>60</v>
      </c>
      <c r="E558" s="55">
        <v>3795.8</v>
      </c>
      <c r="F558" s="55"/>
      <c r="G558" s="55"/>
      <c r="H558" s="30">
        <v>3795.8</v>
      </c>
      <c r="I558" s="30">
        <v>3795.8</v>
      </c>
      <c r="J558" s="90"/>
      <c r="K558" s="205"/>
    </row>
    <row r="559" spans="1:11" s="15" customFormat="1" ht="16.5" customHeight="1" outlineLevel="1" x14ac:dyDescent="0.2">
      <c r="A559" s="26" t="s">
        <v>150</v>
      </c>
      <c r="B559" s="57">
        <v>43098</v>
      </c>
      <c r="C559" s="57">
        <v>43769</v>
      </c>
      <c r="D559" s="54">
        <v>60</v>
      </c>
      <c r="E559" s="55">
        <v>12890.77</v>
      </c>
      <c r="F559" s="55">
        <v>776.2</v>
      </c>
      <c r="G559" s="55"/>
      <c r="H559" s="30">
        <v>13666.97</v>
      </c>
      <c r="I559" s="30">
        <v>13666.97</v>
      </c>
      <c r="J559" s="90"/>
      <c r="K559" s="205"/>
    </row>
    <row r="560" spans="1:11" s="15" customFormat="1" ht="18.75" customHeight="1" outlineLevel="1" x14ac:dyDescent="0.2">
      <c r="A560" s="26" t="s">
        <v>667</v>
      </c>
      <c r="B560" s="53">
        <v>43525</v>
      </c>
      <c r="C560" s="57">
        <v>43697</v>
      </c>
      <c r="D560" s="54">
        <v>50</v>
      </c>
      <c r="E560" s="55"/>
      <c r="F560" s="55">
        <v>4250</v>
      </c>
      <c r="G560" s="55"/>
      <c r="H560" s="30">
        <v>4250</v>
      </c>
      <c r="I560" s="30">
        <v>4250</v>
      </c>
      <c r="J560" s="90"/>
      <c r="K560" s="205"/>
    </row>
    <row r="561" spans="1:11" s="15" customFormat="1" ht="18.75" customHeight="1" outlineLevel="1" x14ac:dyDescent="0.2">
      <c r="A561" s="26" t="s">
        <v>674</v>
      </c>
      <c r="B561" s="53">
        <v>43402</v>
      </c>
      <c r="C561" s="57">
        <v>43675</v>
      </c>
      <c r="D561" s="54">
        <v>60</v>
      </c>
      <c r="E561" s="55"/>
      <c r="F561" s="55">
        <v>823.49</v>
      </c>
      <c r="G561" s="55"/>
      <c r="H561" s="30">
        <v>823.49</v>
      </c>
      <c r="I561" s="30">
        <v>823.49</v>
      </c>
      <c r="J561" s="90"/>
      <c r="K561" s="205"/>
    </row>
    <row r="562" spans="1:11" s="15" customFormat="1" ht="12.75" outlineLevel="1" x14ac:dyDescent="0.2">
      <c r="A562" s="26" t="s">
        <v>206</v>
      </c>
      <c r="B562" s="57">
        <v>43006</v>
      </c>
      <c r="C562" s="57">
        <v>43601</v>
      </c>
      <c r="D562" s="54">
        <v>70</v>
      </c>
      <c r="E562" s="55">
        <v>9138.06</v>
      </c>
      <c r="F562" s="55"/>
      <c r="G562" s="55"/>
      <c r="H562" s="30">
        <v>9138.06</v>
      </c>
      <c r="I562" s="30">
        <v>9138.06</v>
      </c>
      <c r="J562" s="90"/>
      <c r="K562" s="205"/>
    </row>
    <row r="563" spans="1:11" s="15" customFormat="1" ht="12.75" outlineLevel="1" x14ac:dyDescent="0.2">
      <c r="A563" s="26" t="s">
        <v>672</v>
      </c>
      <c r="B563" s="57">
        <v>43497</v>
      </c>
      <c r="C563" s="50">
        <v>43728</v>
      </c>
      <c r="D563" s="54">
        <v>55</v>
      </c>
      <c r="E563" s="55"/>
      <c r="F563" s="55">
        <v>823.49</v>
      </c>
      <c r="G563" s="55"/>
      <c r="H563" s="30">
        <v>823.49</v>
      </c>
      <c r="I563" s="30">
        <v>823.49</v>
      </c>
      <c r="J563" s="90"/>
      <c r="K563" s="205"/>
    </row>
    <row r="564" spans="1:11" s="15" customFormat="1" ht="12.75" outlineLevel="1" x14ac:dyDescent="0.2">
      <c r="A564" s="26" t="s">
        <v>151</v>
      </c>
      <c r="B564" s="57">
        <v>43182</v>
      </c>
      <c r="C564" s="50">
        <v>43573</v>
      </c>
      <c r="D564" s="54">
        <v>100</v>
      </c>
      <c r="E564" s="55"/>
      <c r="F564" s="55">
        <v>776.2</v>
      </c>
      <c r="G564" s="55"/>
      <c r="H564" s="30">
        <v>776.2</v>
      </c>
      <c r="I564" s="30">
        <v>776.2</v>
      </c>
      <c r="J564" s="90"/>
      <c r="K564" s="205"/>
    </row>
    <row r="565" spans="1:11" s="15" customFormat="1" ht="24.75" customHeight="1" outlineLevel="1" x14ac:dyDescent="0.2">
      <c r="A565" s="26" t="s">
        <v>673</v>
      </c>
      <c r="B565" s="53">
        <v>43497</v>
      </c>
      <c r="C565" s="50">
        <v>43728</v>
      </c>
      <c r="D565" s="54">
        <v>55</v>
      </c>
      <c r="E565" s="55"/>
      <c r="F565" s="55">
        <v>823.49</v>
      </c>
      <c r="G565" s="55"/>
      <c r="H565" s="30">
        <v>823.49</v>
      </c>
      <c r="I565" s="30">
        <v>823.49</v>
      </c>
      <c r="J565" s="90"/>
      <c r="K565" s="205"/>
    </row>
    <row r="566" spans="1:11" s="15" customFormat="1" ht="24.75" customHeight="1" outlineLevel="1" x14ac:dyDescent="0.2">
      <c r="A566" s="26" t="s">
        <v>676</v>
      </c>
      <c r="B566" s="53">
        <v>43525</v>
      </c>
      <c r="C566" s="50">
        <v>43725</v>
      </c>
      <c r="D566" s="54">
        <v>50</v>
      </c>
      <c r="E566" s="55"/>
      <c r="F566" s="55">
        <v>823.49</v>
      </c>
      <c r="G566" s="55"/>
      <c r="H566" s="30">
        <v>823.49</v>
      </c>
      <c r="I566" s="30">
        <v>823.49</v>
      </c>
      <c r="J566" s="90"/>
      <c r="K566" s="205"/>
    </row>
    <row r="567" spans="1:11" s="15" customFormat="1" ht="17.25" customHeight="1" outlineLevel="1" x14ac:dyDescent="0.2">
      <c r="A567" s="26" t="s">
        <v>205</v>
      </c>
      <c r="B567" s="57">
        <v>43006</v>
      </c>
      <c r="C567" s="50">
        <v>44107</v>
      </c>
      <c r="D567" s="54">
        <v>60</v>
      </c>
      <c r="E567" s="55">
        <v>14752.26</v>
      </c>
      <c r="F567" s="55"/>
      <c r="G567" s="55"/>
      <c r="H567" s="30">
        <v>14752.26</v>
      </c>
      <c r="I567" s="30">
        <v>14752.26</v>
      </c>
      <c r="J567" s="90"/>
      <c r="K567" s="205"/>
    </row>
    <row r="568" spans="1:11" s="15" customFormat="1" ht="17.25" customHeight="1" outlineLevel="1" x14ac:dyDescent="0.2">
      <c r="A568" s="26" t="s">
        <v>666</v>
      </c>
      <c r="B568" s="57">
        <v>43516</v>
      </c>
      <c r="C568" s="50">
        <v>43554</v>
      </c>
      <c r="D568" s="54">
        <v>100</v>
      </c>
      <c r="E568" s="55"/>
      <c r="F568" s="55">
        <v>-823.49</v>
      </c>
      <c r="G568" s="55"/>
      <c r="H568" s="30">
        <v>-823.49</v>
      </c>
      <c r="I568" s="30">
        <v>-823.49</v>
      </c>
      <c r="J568" s="90"/>
      <c r="K568" s="205"/>
    </row>
    <row r="569" spans="1:11" s="15" customFormat="1" ht="47.25" customHeight="1" outlineLevel="1" x14ac:dyDescent="0.2">
      <c r="A569" s="26" t="s">
        <v>38</v>
      </c>
      <c r="B569" s="57"/>
      <c r="C569" s="50"/>
      <c r="D569" s="54"/>
      <c r="E569" s="55"/>
      <c r="F569" s="55"/>
      <c r="G569" s="55"/>
      <c r="H569" s="30"/>
      <c r="I569" s="30"/>
      <c r="J569" s="90"/>
      <c r="K569" s="205"/>
    </row>
    <row r="570" spans="1:11" s="15" customFormat="1" ht="20.25" customHeight="1" outlineLevel="1" x14ac:dyDescent="0.25">
      <c r="A570" s="103" t="s">
        <v>1575</v>
      </c>
      <c r="B570" s="104">
        <v>43009</v>
      </c>
      <c r="C570" s="50">
        <v>43479</v>
      </c>
      <c r="D570" s="54">
        <v>100</v>
      </c>
      <c r="E570" s="55"/>
      <c r="F570" s="55">
        <v>844.04</v>
      </c>
      <c r="G570" s="55"/>
      <c r="H570" s="30">
        <v>844.04</v>
      </c>
      <c r="I570" s="30">
        <v>844.04</v>
      </c>
      <c r="J570" s="90"/>
      <c r="K570" s="205"/>
    </row>
    <row r="571" spans="1:11" s="15" customFormat="1" ht="20.25" customHeight="1" outlineLevel="1" x14ac:dyDescent="0.25">
      <c r="A571" s="103" t="s">
        <v>1576</v>
      </c>
      <c r="B571" s="104">
        <v>43040</v>
      </c>
      <c r="C571" s="50">
        <v>43724</v>
      </c>
      <c r="D571" s="54">
        <v>70</v>
      </c>
      <c r="E571" s="55"/>
      <c r="F571" s="55">
        <v>45515</v>
      </c>
      <c r="G571" s="55"/>
      <c r="H571" s="30">
        <v>45515</v>
      </c>
      <c r="I571" s="30">
        <v>45515</v>
      </c>
      <c r="J571" s="90"/>
      <c r="K571" s="205"/>
    </row>
    <row r="572" spans="1:11" s="15" customFormat="1" ht="20.25" customHeight="1" outlineLevel="1" x14ac:dyDescent="0.25">
      <c r="A572" s="103" t="s">
        <v>1576</v>
      </c>
      <c r="B572" s="104">
        <v>43040</v>
      </c>
      <c r="C572" s="50">
        <v>43724</v>
      </c>
      <c r="D572" s="54">
        <v>70</v>
      </c>
      <c r="E572" s="55"/>
      <c r="F572" s="55">
        <v>56810.32</v>
      </c>
      <c r="G572" s="55"/>
      <c r="H572" s="30">
        <v>56810.32</v>
      </c>
      <c r="I572" s="30">
        <v>56810.32</v>
      </c>
      <c r="J572" s="90"/>
      <c r="K572" s="205"/>
    </row>
    <row r="573" spans="1:11" s="15" customFormat="1" ht="20.25" customHeight="1" outlineLevel="1" x14ac:dyDescent="0.25">
      <c r="A573" s="103" t="s">
        <v>1577</v>
      </c>
      <c r="B573" s="104">
        <v>43040</v>
      </c>
      <c r="C573" s="50">
        <v>43181</v>
      </c>
      <c r="D573" s="54">
        <v>100</v>
      </c>
      <c r="E573" s="55"/>
      <c r="F573" s="55">
        <v>817.86</v>
      </c>
      <c r="G573" s="55"/>
      <c r="H573" s="30">
        <v>817.86</v>
      </c>
      <c r="I573" s="30">
        <v>817.86</v>
      </c>
      <c r="J573" s="17"/>
      <c r="K573" s="27"/>
    </row>
    <row r="574" spans="1:11" s="15" customFormat="1" ht="20.25" customHeight="1" outlineLevel="1" x14ac:dyDescent="0.25">
      <c r="A574" s="103" t="s">
        <v>1578</v>
      </c>
      <c r="B574" s="104">
        <v>43160</v>
      </c>
      <c r="C574" s="50">
        <v>43347</v>
      </c>
      <c r="D574" s="54">
        <v>100</v>
      </c>
      <c r="E574" s="55"/>
      <c r="F574" s="55">
        <v>776.2</v>
      </c>
      <c r="G574" s="55"/>
      <c r="H574" s="30">
        <v>776.2</v>
      </c>
      <c r="I574" s="30">
        <v>776.2</v>
      </c>
      <c r="J574" s="17"/>
      <c r="K574" s="27"/>
    </row>
    <row r="575" spans="1:11" s="15" customFormat="1" ht="20.25" customHeight="1" outlineLevel="1" x14ac:dyDescent="0.25">
      <c r="A575" s="103" t="s">
        <v>1579</v>
      </c>
      <c r="B575" s="104">
        <v>43344</v>
      </c>
      <c r="C575" s="50">
        <v>43153</v>
      </c>
      <c r="D575" s="54">
        <v>100</v>
      </c>
      <c r="E575" s="55"/>
      <c r="F575" s="55">
        <v>5459.78</v>
      </c>
      <c r="G575" s="55"/>
      <c r="H575" s="30">
        <v>5459.78</v>
      </c>
      <c r="I575" s="30">
        <v>5459.78</v>
      </c>
      <c r="J575" s="17"/>
      <c r="K575" s="27"/>
    </row>
    <row r="576" spans="1:11" s="15" customFormat="1" ht="20.25" customHeight="1" outlineLevel="1" x14ac:dyDescent="0.25">
      <c r="A576" s="103" t="s">
        <v>1579</v>
      </c>
      <c r="B576" s="104">
        <v>43435</v>
      </c>
      <c r="C576" s="50">
        <v>43153</v>
      </c>
      <c r="D576" s="54">
        <v>100</v>
      </c>
      <c r="E576" s="55"/>
      <c r="F576" s="55">
        <v>807.25</v>
      </c>
      <c r="G576" s="55"/>
      <c r="H576" s="30">
        <v>807.25</v>
      </c>
      <c r="I576" s="30">
        <v>807.25</v>
      </c>
      <c r="J576" s="17"/>
      <c r="K576" s="27"/>
    </row>
    <row r="577" spans="1:11" s="15" customFormat="1" ht="50.25" customHeight="1" outlineLevel="1" x14ac:dyDescent="0.2">
      <c r="A577" s="26" t="s">
        <v>1580</v>
      </c>
      <c r="B577" s="57">
        <v>43495</v>
      </c>
      <c r="C577" s="50" t="s">
        <v>1574</v>
      </c>
      <c r="D577" s="54"/>
      <c r="E577" s="55"/>
      <c r="F577" s="55">
        <v>6723.92</v>
      </c>
      <c r="G577" s="55"/>
      <c r="H577" s="30">
        <v>6723.92</v>
      </c>
      <c r="I577" s="30">
        <v>6723.92</v>
      </c>
      <c r="J577" s="17"/>
      <c r="K577" s="27"/>
    </row>
    <row r="578" spans="1:11" s="15" customFormat="1" ht="48.75" customHeight="1" outlineLevel="1" x14ac:dyDescent="0.2">
      <c r="A578" s="26" t="s">
        <v>391</v>
      </c>
      <c r="B578" s="57"/>
      <c r="C578" s="50"/>
      <c r="D578" s="54"/>
      <c r="E578" s="55"/>
      <c r="F578" s="55"/>
      <c r="G578" s="55"/>
      <c r="H578" s="30"/>
      <c r="I578" s="30"/>
      <c r="J578" s="17"/>
      <c r="K578" s="27"/>
    </row>
    <row r="579" spans="1:11" s="15" customFormat="1" ht="15" outlineLevel="1" x14ac:dyDescent="0.25">
      <c r="A579" s="26" t="s">
        <v>1581</v>
      </c>
      <c r="B579" s="104">
        <v>43374</v>
      </c>
      <c r="C579" s="50">
        <v>43635</v>
      </c>
      <c r="D579" s="54">
        <v>70</v>
      </c>
      <c r="E579" s="55"/>
      <c r="F579" s="55">
        <v>807.25</v>
      </c>
      <c r="G579" s="55"/>
      <c r="H579" s="30">
        <v>807.25</v>
      </c>
      <c r="I579" s="30">
        <v>807.25</v>
      </c>
      <c r="J579" s="17"/>
      <c r="K579" s="27"/>
    </row>
    <row r="580" spans="1:11" s="15" customFormat="1" ht="49.5" customHeight="1" outlineLevel="1" x14ac:dyDescent="0.2">
      <c r="A580" s="26" t="s">
        <v>207</v>
      </c>
      <c r="B580" s="57"/>
      <c r="C580" s="50"/>
      <c r="D580" s="54"/>
      <c r="E580" s="55"/>
      <c r="F580" s="55"/>
      <c r="G580" s="55"/>
      <c r="H580" s="30"/>
      <c r="I580" s="30"/>
      <c r="J580" s="17"/>
      <c r="K580" s="27"/>
    </row>
    <row r="581" spans="1:11" s="15" customFormat="1" ht="14.25" customHeight="1" outlineLevel="1" x14ac:dyDescent="0.25">
      <c r="A581" s="105" t="s">
        <v>1582</v>
      </c>
      <c r="B581" s="104">
        <v>43344</v>
      </c>
      <c r="C581" s="50">
        <v>43346</v>
      </c>
      <c r="D581" s="54">
        <v>50</v>
      </c>
      <c r="E581" s="55">
        <v>2879.49</v>
      </c>
      <c r="F581" s="55"/>
      <c r="G581" s="55"/>
      <c r="H581" s="30">
        <v>2879.49</v>
      </c>
      <c r="I581" s="30">
        <v>2879.49</v>
      </c>
      <c r="J581" s="17"/>
      <c r="K581" s="27"/>
    </row>
    <row r="582" spans="1:11" s="15" customFormat="1" ht="51" customHeight="1" outlineLevel="1" x14ac:dyDescent="0.2">
      <c r="A582" s="26" t="s">
        <v>201</v>
      </c>
      <c r="B582" s="57"/>
      <c r="C582" s="50"/>
      <c r="D582" s="54"/>
      <c r="E582" s="55"/>
      <c r="F582" s="55"/>
      <c r="G582" s="55"/>
      <c r="H582" s="30"/>
      <c r="I582" s="30"/>
      <c r="J582" s="17"/>
      <c r="K582" s="27"/>
    </row>
    <row r="583" spans="1:11" s="15" customFormat="1" ht="17.25" customHeight="1" outlineLevel="1" x14ac:dyDescent="0.25">
      <c r="A583" s="105" t="s">
        <v>1583</v>
      </c>
      <c r="B583" s="104">
        <v>43344</v>
      </c>
      <c r="C583" s="50">
        <v>43736</v>
      </c>
      <c r="D583" s="54">
        <v>80</v>
      </c>
      <c r="E583" s="55">
        <v>3429.61</v>
      </c>
      <c r="F583" s="55"/>
      <c r="G583" s="55"/>
      <c r="H583" s="30">
        <v>3429.61</v>
      </c>
      <c r="I583" s="30">
        <v>3429.61</v>
      </c>
      <c r="J583" s="17"/>
      <c r="K583" s="27"/>
    </row>
    <row r="584" spans="1:11" s="15" customFormat="1" ht="15.75" customHeight="1" outlineLevel="1" x14ac:dyDescent="0.25">
      <c r="A584" s="103" t="s">
        <v>1584</v>
      </c>
      <c r="B584" s="104">
        <v>43344</v>
      </c>
      <c r="C584" s="50">
        <v>43825</v>
      </c>
      <c r="D584" s="54">
        <v>60</v>
      </c>
      <c r="E584" s="55">
        <v>4012.36</v>
      </c>
      <c r="F584" s="55"/>
      <c r="G584" s="55"/>
      <c r="H584" s="106">
        <v>4012.36</v>
      </c>
      <c r="I584" s="106">
        <v>4012.36</v>
      </c>
      <c r="J584" s="17"/>
      <c r="K584" s="27"/>
    </row>
    <row r="585" spans="1:11" s="15" customFormat="1" ht="48.75" customHeight="1" outlineLevel="1" x14ac:dyDescent="0.2">
      <c r="A585" s="26" t="s">
        <v>208</v>
      </c>
      <c r="B585" s="57"/>
      <c r="C585" s="50"/>
      <c r="D585" s="54"/>
      <c r="E585" s="55"/>
      <c r="F585" s="55"/>
      <c r="G585" s="55"/>
      <c r="H585" s="30"/>
      <c r="I585" s="30"/>
      <c r="J585" s="17"/>
      <c r="K585" s="27"/>
    </row>
    <row r="586" spans="1:11" s="15" customFormat="1" ht="30" customHeight="1" outlineLevel="1" x14ac:dyDescent="0.25">
      <c r="A586" s="103" t="s">
        <v>1585</v>
      </c>
      <c r="B586" s="57">
        <v>43402</v>
      </c>
      <c r="C586" s="50">
        <v>43553</v>
      </c>
      <c r="D586" s="54">
        <v>100</v>
      </c>
      <c r="E586" s="55"/>
      <c r="F586" s="107">
        <v>791.01</v>
      </c>
      <c r="G586" s="55"/>
      <c r="H586" s="106">
        <v>791.01</v>
      </c>
      <c r="I586" s="106">
        <v>791.01</v>
      </c>
      <c r="J586" s="17"/>
      <c r="K586" s="27"/>
    </row>
    <row r="587" spans="1:11" s="15" customFormat="1" ht="15" outlineLevel="1" x14ac:dyDescent="0.25">
      <c r="A587" s="103" t="s">
        <v>1586</v>
      </c>
      <c r="B587" s="57">
        <v>43326</v>
      </c>
      <c r="C587" s="50">
        <v>43411</v>
      </c>
      <c r="D587" s="54">
        <v>100</v>
      </c>
      <c r="E587" s="107">
        <v>7247.1</v>
      </c>
      <c r="F587" s="55"/>
      <c r="G587" s="55"/>
      <c r="H587" s="106">
        <v>7247.1</v>
      </c>
      <c r="I587" s="106">
        <v>7247.1</v>
      </c>
      <c r="J587" s="17"/>
      <c r="K587" s="27"/>
    </row>
    <row r="588" spans="1:11" s="15" customFormat="1" ht="15.75" customHeight="1" outlineLevel="1" x14ac:dyDescent="0.25">
      <c r="A588" s="103" t="s">
        <v>1587</v>
      </c>
      <c r="B588" s="57">
        <v>43377</v>
      </c>
      <c r="C588" s="50">
        <v>43479</v>
      </c>
      <c r="D588" s="54">
        <v>100</v>
      </c>
      <c r="E588" s="107">
        <v>3959.54</v>
      </c>
      <c r="F588" s="55"/>
      <c r="G588" s="55"/>
      <c r="H588" s="106">
        <v>3959.54</v>
      </c>
      <c r="I588" s="106">
        <v>3959.54</v>
      </c>
      <c r="J588" s="17"/>
      <c r="K588" s="27"/>
    </row>
    <row r="589" spans="1:11" s="15" customFormat="1" ht="15.75" customHeight="1" outlineLevel="1" x14ac:dyDescent="0.25">
      <c r="A589" s="103" t="s">
        <v>1588</v>
      </c>
      <c r="B589" s="57">
        <v>43383</v>
      </c>
      <c r="C589" s="50">
        <v>43656</v>
      </c>
      <c r="D589" s="54">
        <v>80</v>
      </c>
      <c r="E589" s="107">
        <v>2413.04</v>
      </c>
      <c r="F589" s="55"/>
      <c r="G589" s="55"/>
      <c r="H589" s="106">
        <v>2413.04</v>
      </c>
      <c r="I589" s="106">
        <v>2413.04</v>
      </c>
      <c r="J589" s="17"/>
      <c r="K589" s="27"/>
    </row>
    <row r="590" spans="1:11" s="15" customFormat="1" ht="15.75" customHeight="1" outlineLevel="1" x14ac:dyDescent="0.25">
      <c r="A590" s="103" t="s">
        <v>1589</v>
      </c>
      <c r="B590" s="57">
        <v>43212</v>
      </c>
      <c r="C590" s="50">
        <v>43852</v>
      </c>
      <c r="D590" s="54">
        <v>20</v>
      </c>
      <c r="E590" s="107">
        <v>6189.76</v>
      </c>
      <c r="F590" s="55"/>
      <c r="G590" s="55"/>
      <c r="H590" s="106">
        <v>6189.76</v>
      </c>
      <c r="I590" s="106">
        <v>6189.76</v>
      </c>
      <c r="J590" s="17"/>
      <c r="K590" s="27"/>
    </row>
    <row r="591" spans="1:11" s="15" customFormat="1" ht="17.25" customHeight="1" outlineLevel="1" x14ac:dyDescent="0.25">
      <c r="A591" s="103" t="s">
        <v>1590</v>
      </c>
      <c r="B591" s="57">
        <v>43384</v>
      </c>
      <c r="C591" s="50">
        <v>43657</v>
      </c>
      <c r="D591" s="54">
        <v>70</v>
      </c>
      <c r="E591" s="107">
        <v>2863.21</v>
      </c>
      <c r="F591" s="55"/>
      <c r="G591" s="55"/>
      <c r="H591" s="106">
        <v>2863.21</v>
      </c>
      <c r="I591" s="106">
        <v>2863.21</v>
      </c>
      <c r="J591" s="17"/>
      <c r="K591" s="27"/>
    </row>
    <row r="592" spans="1:11" s="15" customFormat="1" ht="51.75" customHeight="1" outlineLevel="1" x14ac:dyDescent="0.2">
      <c r="A592" s="26" t="s">
        <v>202</v>
      </c>
      <c r="B592" s="57"/>
      <c r="C592" s="50"/>
      <c r="D592" s="54"/>
      <c r="E592" s="55"/>
      <c r="F592" s="55"/>
      <c r="G592" s="55"/>
      <c r="H592" s="30"/>
      <c r="I592" s="30"/>
      <c r="J592" s="17"/>
      <c r="K592" s="27"/>
    </row>
    <row r="593" spans="1:11" s="15" customFormat="1" ht="17.25" customHeight="1" outlineLevel="1" x14ac:dyDescent="0.25">
      <c r="A593" s="103" t="s">
        <v>1591</v>
      </c>
      <c r="B593" s="61">
        <v>43344</v>
      </c>
      <c r="C593" s="50">
        <v>43824</v>
      </c>
      <c r="D593" s="54">
        <v>70</v>
      </c>
      <c r="E593" s="107">
        <v>2859.83</v>
      </c>
      <c r="F593" s="55"/>
      <c r="G593" s="55"/>
      <c r="H593" s="106">
        <v>2859.83</v>
      </c>
      <c r="I593" s="106">
        <v>2859.83</v>
      </c>
      <c r="J593" s="90"/>
      <c r="K593" s="205"/>
    </row>
    <row r="594" spans="1:11" s="15" customFormat="1" ht="27.75" customHeight="1" outlineLevel="1" x14ac:dyDescent="0.25">
      <c r="A594" s="103" t="s">
        <v>1592</v>
      </c>
      <c r="B594" s="61">
        <v>43344</v>
      </c>
      <c r="C594" s="50" t="s">
        <v>1593</v>
      </c>
      <c r="D594" s="54"/>
      <c r="E594" s="107">
        <v>2854.7</v>
      </c>
      <c r="F594" s="55"/>
      <c r="G594" s="55"/>
      <c r="H594" s="106">
        <v>2854.7</v>
      </c>
      <c r="I594" s="106">
        <v>2854.7</v>
      </c>
      <c r="J594" s="90"/>
      <c r="K594" s="205"/>
    </row>
    <row r="595" spans="1:11" s="15" customFormat="1" ht="17.25" customHeight="1" outlineLevel="1" x14ac:dyDescent="0.25">
      <c r="A595" s="103" t="s">
        <v>1594</v>
      </c>
      <c r="B595" s="61">
        <v>43344</v>
      </c>
      <c r="C595" s="50">
        <v>43877</v>
      </c>
      <c r="D595" s="54">
        <v>50</v>
      </c>
      <c r="E595" s="107">
        <v>5327.46</v>
      </c>
      <c r="F595" s="55"/>
      <c r="G595" s="55"/>
      <c r="H595" s="106">
        <f>E595</f>
        <v>5327.46</v>
      </c>
      <c r="I595" s="106">
        <f>E595</f>
        <v>5327.46</v>
      </c>
      <c r="J595" s="90"/>
      <c r="K595" s="205"/>
    </row>
    <row r="596" spans="1:11" s="15" customFormat="1" ht="17.25" customHeight="1" outlineLevel="1" x14ac:dyDescent="0.25">
      <c r="A596" s="103" t="s">
        <v>1595</v>
      </c>
      <c r="B596" s="108">
        <v>43466</v>
      </c>
      <c r="C596" s="50">
        <v>43658</v>
      </c>
      <c r="D596" s="54">
        <v>70</v>
      </c>
      <c r="E596" s="107">
        <v>2913.75</v>
      </c>
      <c r="F596" s="55"/>
      <c r="G596" s="55"/>
      <c r="H596" s="106">
        <v>2913.75</v>
      </c>
      <c r="I596" s="106">
        <v>2913.75</v>
      </c>
      <c r="J596" s="90"/>
      <c r="K596" s="205"/>
    </row>
    <row r="597" spans="1:11" s="15" customFormat="1" ht="17.25" customHeight="1" outlineLevel="1" x14ac:dyDescent="0.25">
      <c r="A597" s="103" t="s">
        <v>1596</v>
      </c>
      <c r="B597" s="108">
        <v>43466</v>
      </c>
      <c r="C597" s="50">
        <v>43560</v>
      </c>
      <c r="D597" s="54">
        <v>100</v>
      </c>
      <c r="E597" s="107">
        <v>3276.96</v>
      </c>
      <c r="F597" s="55"/>
      <c r="G597" s="55"/>
      <c r="H597" s="106">
        <v>3276.96</v>
      </c>
      <c r="I597" s="106">
        <v>3276.96</v>
      </c>
      <c r="J597" s="90"/>
      <c r="K597" s="205"/>
    </row>
    <row r="598" spans="1:11" s="15" customFormat="1" ht="54.75" customHeight="1" outlineLevel="1" x14ac:dyDescent="0.2">
      <c r="A598" s="26" t="s">
        <v>680</v>
      </c>
      <c r="B598" s="57"/>
      <c r="C598" s="50"/>
      <c r="D598" s="54"/>
      <c r="E598" s="55"/>
      <c r="F598" s="55"/>
      <c r="G598" s="55"/>
      <c r="H598" s="30"/>
      <c r="I598" s="30"/>
      <c r="J598" s="90"/>
      <c r="K598" s="205"/>
    </row>
    <row r="599" spans="1:11" s="15" customFormat="1" ht="18.75" customHeight="1" outlineLevel="1" x14ac:dyDescent="0.2">
      <c r="A599" s="26" t="s">
        <v>1597</v>
      </c>
      <c r="B599" s="57">
        <v>42856</v>
      </c>
      <c r="C599" s="50">
        <v>42975</v>
      </c>
      <c r="D599" s="54">
        <v>100</v>
      </c>
      <c r="E599" s="55">
        <v>10613.69</v>
      </c>
      <c r="F599" s="55"/>
      <c r="G599" s="55"/>
      <c r="H599" s="30">
        <v>10613.69</v>
      </c>
      <c r="I599" s="30">
        <v>10613.69</v>
      </c>
      <c r="J599" s="90"/>
      <c r="K599" s="205"/>
    </row>
    <row r="600" spans="1:11" s="15" customFormat="1" ht="51.75" customHeight="1" outlineLevel="1" x14ac:dyDescent="0.2">
      <c r="A600" s="26" t="s">
        <v>39</v>
      </c>
      <c r="B600" s="57"/>
      <c r="C600" s="50"/>
      <c r="D600" s="54"/>
      <c r="E600" s="55"/>
      <c r="F600" s="55"/>
      <c r="G600" s="55"/>
      <c r="H600" s="30"/>
      <c r="I600" s="30"/>
      <c r="J600" s="90"/>
      <c r="K600" s="205"/>
    </row>
    <row r="601" spans="1:11" s="15" customFormat="1" ht="17.25" customHeight="1" outlineLevel="1" x14ac:dyDescent="0.2">
      <c r="A601" s="26" t="s">
        <v>1598</v>
      </c>
      <c r="B601" s="57">
        <v>43554</v>
      </c>
      <c r="C601" s="50">
        <v>44104</v>
      </c>
      <c r="D601" s="54">
        <v>20</v>
      </c>
      <c r="E601" s="55"/>
      <c r="F601" s="55">
        <v>8788.43</v>
      </c>
      <c r="G601" s="55"/>
      <c r="H601" s="30">
        <v>8788.43</v>
      </c>
      <c r="I601" s="30">
        <v>8788.43</v>
      </c>
      <c r="J601" s="90"/>
      <c r="K601" s="205"/>
    </row>
    <row r="602" spans="1:11" s="15" customFormat="1" x14ac:dyDescent="0.2">
      <c r="A602" s="128"/>
      <c r="B602" s="206"/>
      <c r="C602" s="48"/>
      <c r="D602" s="171"/>
      <c r="E602" s="63"/>
      <c r="F602" s="63"/>
      <c r="G602" s="63"/>
      <c r="H602" s="30"/>
      <c r="I602" s="92"/>
      <c r="J602" s="90"/>
      <c r="K602" s="205"/>
    </row>
    <row r="603" spans="1:11" s="15" customFormat="1" x14ac:dyDescent="0.2">
      <c r="A603" s="128"/>
      <c r="B603" s="206"/>
      <c r="C603" s="48"/>
      <c r="D603" s="171"/>
      <c r="E603" s="42">
        <f>SUM(E502:E602)</f>
        <v>398126.93000000005</v>
      </c>
      <c r="F603" s="42">
        <f>SUM(F502:F602)</f>
        <v>263841.91000000003</v>
      </c>
      <c r="G603" s="42">
        <f>SUM(G502:G602)</f>
        <v>0</v>
      </c>
      <c r="H603" s="30">
        <f t="shared" ref="H603" si="17">E603+F603+G603</f>
        <v>661968.84000000008</v>
      </c>
      <c r="I603" s="92">
        <v>661968.84</v>
      </c>
      <c r="J603" s="90"/>
      <c r="K603" s="205"/>
    </row>
    <row r="604" spans="1:11" s="15" customFormat="1" x14ac:dyDescent="0.2">
      <c r="A604" s="128"/>
      <c r="B604" s="206"/>
      <c r="C604" s="48"/>
      <c r="D604" s="171"/>
      <c r="E604" s="63"/>
      <c r="F604" s="63"/>
      <c r="G604" s="63"/>
      <c r="H604" s="110"/>
      <c r="I604" s="92"/>
      <c r="J604" s="90"/>
      <c r="K604" s="205"/>
    </row>
    <row r="605" spans="1:11" s="15" customFormat="1" x14ac:dyDescent="0.2">
      <c r="A605" s="128"/>
      <c r="B605" s="206"/>
      <c r="C605" s="48"/>
      <c r="D605" s="171"/>
      <c r="E605" s="63"/>
      <c r="F605" s="63"/>
      <c r="G605" s="63"/>
      <c r="H605" s="110"/>
      <c r="I605" s="92"/>
      <c r="J605" s="90"/>
      <c r="K605" s="205"/>
    </row>
    <row r="606" spans="1:11" s="15" customFormat="1" ht="24" x14ac:dyDescent="0.2">
      <c r="A606" s="31" t="s">
        <v>1691</v>
      </c>
      <c r="B606" s="45"/>
      <c r="C606" s="50"/>
      <c r="D606" s="172"/>
      <c r="E606" s="216"/>
      <c r="F606" s="216"/>
      <c r="G606" s="63"/>
      <c r="H606" s="110"/>
      <c r="I606" s="92"/>
      <c r="J606" s="17"/>
      <c r="K606" s="205"/>
    </row>
    <row r="607" spans="1:11" s="15" customFormat="1" ht="24" outlineLevel="1" x14ac:dyDescent="0.2">
      <c r="A607" s="142" t="s">
        <v>1692</v>
      </c>
      <c r="B607" s="53">
        <v>43304</v>
      </c>
      <c r="C607" s="50">
        <v>43669</v>
      </c>
      <c r="D607" s="172">
        <v>60</v>
      </c>
      <c r="E607" s="59">
        <v>15030.46</v>
      </c>
      <c r="F607" s="216"/>
      <c r="G607" s="63"/>
      <c r="H607" s="110">
        <v>15030.46</v>
      </c>
      <c r="I607" s="92">
        <v>15030.46</v>
      </c>
      <c r="J607" s="220">
        <f>H607-I607</f>
        <v>0</v>
      </c>
      <c r="K607" s="205"/>
    </row>
    <row r="608" spans="1:11" s="15" customFormat="1" ht="12.75" outlineLevel="1" x14ac:dyDescent="0.2">
      <c r="A608" s="142" t="s">
        <v>1693</v>
      </c>
      <c r="B608" s="53">
        <v>43151</v>
      </c>
      <c r="C608" s="231">
        <v>43575</v>
      </c>
      <c r="D608" s="173">
        <v>90</v>
      </c>
      <c r="E608" s="59">
        <v>19981.080000000002</v>
      </c>
      <c r="F608" s="226"/>
      <c r="G608" s="226"/>
      <c r="H608" s="110">
        <v>19981.080000000002</v>
      </c>
      <c r="I608" s="77">
        <v>19981.080000000002</v>
      </c>
      <c r="J608" s="220">
        <f>H608-I608</f>
        <v>0</v>
      </c>
      <c r="K608" s="205"/>
    </row>
    <row r="609" spans="1:11" s="15" customFormat="1" ht="12.75" outlineLevel="1" x14ac:dyDescent="0.2">
      <c r="A609" s="142" t="s">
        <v>1694</v>
      </c>
      <c r="B609" s="53"/>
      <c r="C609" s="231"/>
      <c r="D609" s="173"/>
      <c r="E609" s="59"/>
      <c r="F609" s="226"/>
      <c r="G609" s="226"/>
      <c r="H609" s="110">
        <v>0</v>
      </c>
      <c r="I609" s="77">
        <v>0</v>
      </c>
      <c r="J609" s="220">
        <f>H609-I609</f>
        <v>0</v>
      </c>
      <c r="K609" s="205"/>
    </row>
    <row r="610" spans="1:11" s="15" customFormat="1" ht="12.75" outlineLevel="1" x14ac:dyDescent="0.2">
      <c r="A610" s="142" t="s">
        <v>1697</v>
      </c>
      <c r="B610" s="53">
        <v>43179</v>
      </c>
      <c r="C610" s="231">
        <v>43636</v>
      </c>
      <c r="D610" s="173">
        <v>30</v>
      </c>
      <c r="E610" s="59">
        <v>10323.56</v>
      </c>
      <c r="F610" s="226"/>
      <c r="G610" s="226"/>
      <c r="H610" s="110">
        <v>10323.56</v>
      </c>
      <c r="I610" s="77">
        <v>10323.56</v>
      </c>
      <c r="J610" s="220">
        <f>H610-I610</f>
        <v>0</v>
      </c>
      <c r="K610" s="205"/>
    </row>
    <row r="611" spans="1:11" s="15" customFormat="1" ht="12.75" outlineLevel="1" x14ac:dyDescent="0.2">
      <c r="A611" s="142" t="s">
        <v>1695</v>
      </c>
      <c r="B611" s="53"/>
      <c r="C611" s="231"/>
      <c r="D611" s="173"/>
      <c r="E611" s="59"/>
      <c r="F611" s="226"/>
      <c r="G611" s="226"/>
      <c r="H611" s="110">
        <v>0</v>
      </c>
      <c r="I611" s="77">
        <v>0</v>
      </c>
      <c r="J611" s="220">
        <f t="shared" ref="J611" si="18">H611-I611</f>
        <v>0</v>
      </c>
      <c r="K611" s="205"/>
    </row>
    <row r="612" spans="1:11" s="15" customFormat="1" ht="12.75" outlineLevel="1" x14ac:dyDescent="0.2">
      <c r="A612" s="142" t="s">
        <v>1698</v>
      </c>
      <c r="B612" s="53">
        <v>42993</v>
      </c>
      <c r="C612" s="231">
        <v>43722</v>
      </c>
      <c r="D612" s="173">
        <v>30</v>
      </c>
      <c r="E612" s="59">
        <v>4662.25</v>
      </c>
      <c r="F612" s="226"/>
      <c r="G612" s="226"/>
      <c r="H612" s="110">
        <v>4662.25</v>
      </c>
      <c r="I612" s="77">
        <v>4662.25</v>
      </c>
      <c r="J612" s="205"/>
      <c r="K612" s="33"/>
    </row>
    <row r="613" spans="1:11" s="15" customFormat="1" ht="24" outlineLevel="1" x14ac:dyDescent="0.2">
      <c r="A613" s="142" t="s">
        <v>1696</v>
      </c>
      <c r="B613" s="53"/>
      <c r="C613" s="231"/>
      <c r="D613" s="173"/>
      <c r="E613" s="59"/>
      <c r="F613" s="226"/>
      <c r="G613" s="226"/>
      <c r="H613" s="110">
        <v>0</v>
      </c>
      <c r="I613" s="77">
        <v>0</v>
      </c>
      <c r="J613" s="33"/>
      <c r="K613" s="33"/>
    </row>
    <row r="614" spans="1:11" s="15" customFormat="1" ht="12" customHeight="1" outlineLevel="1" x14ac:dyDescent="0.2">
      <c r="A614" s="143" t="s">
        <v>1699</v>
      </c>
      <c r="B614" s="53">
        <v>42999</v>
      </c>
      <c r="C614" s="231">
        <v>43576</v>
      </c>
      <c r="D614" s="173">
        <v>90</v>
      </c>
      <c r="E614" s="59">
        <v>8200</v>
      </c>
      <c r="F614" s="226"/>
      <c r="G614" s="226"/>
      <c r="H614" s="110">
        <v>8200</v>
      </c>
      <c r="I614" s="77">
        <v>8200</v>
      </c>
      <c r="J614" s="34"/>
      <c r="K614" s="34"/>
    </row>
    <row r="615" spans="1:11" s="15" customFormat="1" ht="12" customHeight="1" x14ac:dyDescent="0.2">
      <c r="A615" s="134"/>
      <c r="B615" s="73"/>
      <c r="C615" s="45"/>
      <c r="D615" s="173"/>
      <c r="E615" s="42">
        <f>SUM(E605:E614)</f>
        <v>58197.35</v>
      </c>
      <c r="F615" s="42">
        <f>SUM(F605:F614)</f>
        <v>0</v>
      </c>
      <c r="G615" s="42">
        <f>SUM(G605:G614)</f>
        <v>0</v>
      </c>
      <c r="H615" s="43">
        <f>SUM(H607:H614)</f>
        <v>58197.35</v>
      </c>
      <c r="I615" s="43">
        <f>SUM(I607:I614)</f>
        <v>58197.35</v>
      </c>
      <c r="J615" s="34"/>
      <c r="K615" s="34"/>
    </row>
    <row r="616" spans="1:11" s="15" customFormat="1" ht="12" customHeight="1" x14ac:dyDescent="0.2">
      <c r="A616" s="35"/>
      <c r="B616" s="45"/>
      <c r="C616" s="45"/>
      <c r="D616" s="62"/>
      <c r="E616" s="63"/>
      <c r="F616" s="63"/>
      <c r="G616" s="63"/>
      <c r="H616" s="36"/>
      <c r="I616" s="36"/>
      <c r="J616" s="34"/>
      <c r="K616" s="34"/>
    </row>
    <row r="617" spans="1:11" s="15" customFormat="1" x14ac:dyDescent="0.2">
      <c r="A617" s="128"/>
      <c r="B617" s="206"/>
      <c r="C617" s="48"/>
      <c r="D617" s="171"/>
      <c r="E617" s="63"/>
      <c r="F617" s="63"/>
      <c r="G617" s="63"/>
      <c r="H617" s="110"/>
      <c r="I617" s="92"/>
      <c r="J617" s="90"/>
      <c r="K617" s="205"/>
    </row>
    <row r="618" spans="1:11" s="15" customFormat="1" ht="24" x14ac:dyDescent="0.2">
      <c r="A618" s="31" t="s">
        <v>734</v>
      </c>
      <c r="B618" s="206"/>
      <c r="C618" s="48"/>
      <c r="D618" s="171"/>
      <c r="E618" s="40"/>
      <c r="F618" s="40"/>
      <c r="G618" s="40"/>
      <c r="H618" s="43"/>
      <c r="I618" s="43"/>
      <c r="J618" s="18"/>
      <c r="K618" s="205"/>
    </row>
    <row r="619" spans="1:11" s="15" customFormat="1" ht="12.75" customHeight="1" outlineLevel="1" x14ac:dyDescent="0.2">
      <c r="A619" s="144" t="s">
        <v>702</v>
      </c>
      <c r="B619" s="45">
        <v>43525</v>
      </c>
      <c r="C619" s="50">
        <v>43830</v>
      </c>
      <c r="D619" s="54">
        <v>5</v>
      </c>
      <c r="E619" s="216"/>
      <c r="F619" s="216">
        <v>1765.79</v>
      </c>
      <c r="G619" s="63"/>
      <c r="H619" s="16">
        <f t="shared" ref="H619:H675" si="19">F619+E619+G619</f>
        <v>1765.79</v>
      </c>
      <c r="I619" s="92">
        <f t="shared" ref="I619:I772" si="20">H619</f>
        <v>1765.79</v>
      </c>
      <c r="J619" s="220">
        <f t="shared" ref="J619:J657" si="21">H619-I619</f>
        <v>0</v>
      </c>
      <c r="K619" s="220">
        <f t="shared" ref="K619:K657" si="22">H619-I619</f>
        <v>0</v>
      </c>
    </row>
    <row r="620" spans="1:11" s="15" customFormat="1" ht="12.75" customHeight="1" outlineLevel="1" x14ac:dyDescent="0.2">
      <c r="A620" s="144" t="s">
        <v>704</v>
      </c>
      <c r="B620" s="45">
        <v>43525</v>
      </c>
      <c r="C620" s="50">
        <v>43769</v>
      </c>
      <c r="D620" s="54">
        <v>5</v>
      </c>
      <c r="E620" s="216"/>
      <c r="F620" s="216">
        <v>3178.42</v>
      </c>
      <c r="G620" s="63"/>
      <c r="H620" s="16">
        <f>F620+E620+G620</f>
        <v>3178.42</v>
      </c>
      <c r="I620" s="92">
        <f t="shared" si="20"/>
        <v>3178.42</v>
      </c>
      <c r="J620" s="220">
        <f>H620-I620</f>
        <v>0</v>
      </c>
      <c r="K620" s="220">
        <f>H620-I620</f>
        <v>0</v>
      </c>
    </row>
    <row r="621" spans="1:11" s="15" customFormat="1" ht="12.75" customHeight="1" outlineLevel="1" x14ac:dyDescent="0.2">
      <c r="A621" s="144" t="s">
        <v>703</v>
      </c>
      <c r="B621" s="45">
        <v>43525</v>
      </c>
      <c r="C621" s="50">
        <v>43646</v>
      </c>
      <c r="D621" s="54">
        <v>5</v>
      </c>
      <c r="E621" s="216"/>
      <c r="F621" s="216">
        <v>2825.26</v>
      </c>
      <c r="G621" s="63"/>
      <c r="H621" s="16">
        <f>F621+E621+G621</f>
        <v>2825.26</v>
      </c>
      <c r="I621" s="92">
        <f t="shared" si="20"/>
        <v>2825.26</v>
      </c>
      <c r="J621" s="220">
        <f>H621-I621</f>
        <v>0</v>
      </c>
      <c r="K621" s="220">
        <f>H621-I621</f>
        <v>0</v>
      </c>
    </row>
    <row r="622" spans="1:11" s="15" customFormat="1" ht="24" customHeight="1" outlineLevel="1" x14ac:dyDescent="0.2">
      <c r="A622" s="145" t="s">
        <v>152</v>
      </c>
      <c r="B622" s="45">
        <v>43191</v>
      </c>
      <c r="C622" s="50">
        <v>43646</v>
      </c>
      <c r="D622" s="54">
        <v>5</v>
      </c>
      <c r="E622" s="216"/>
      <c r="F622" s="216">
        <v>2314.6</v>
      </c>
      <c r="G622" s="63"/>
      <c r="H622" s="16">
        <f t="shared" si="19"/>
        <v>2314.6</v>
      </c>
      <c r="I622" s="92">
        <f t="shared" si="20"/>
        <v>2314.6</v>
      </c>
      <c r="J622" s="220">
        <f t="shared" si="21"/>
        <v>0</v>
      </c>
      <c r="K622" s="220">
        <f t="shared" si="22"/>
        <v>0</v>
      </c>
    </row>
    <row r="623" spans="1:11" s="15" customFormat="1" ht="24" customHeight="1" outlineLevel="1" x14ac:dyDescent="0.2">
      <c r="A623" s="144" t="s">
        <v>393</v>
      </c>
      <c r="B623" s="45">
        <v>43374</v>
      </c>
      <c r="C623" s="233">
        <v>43616</v>
      </c>
      <c r="D623" s="54">
        <v>5</v>
      </c>
      <c r="E623" s="216"/>
      <c r="F623" s="216">
        <v>1851.67</v>
      </c>
      <c r="G623" s="63"/>
      <c r="H623" s="16">
        <f t="shared" si="19"/>
        <v>1851.67</v>
      </c>
      <c r="I623" s="92">
        <f t="shared" si="20"/>
        <v>1851.67</v>
      </c>
      <c r="J623" s="220">
        <f t="shared" si="21"/>
        <v>0</v>
      </c>
      <c r="K623" s="220">
        <f t="shared" si="22"/>
        <v>0</v>
      </c>
    </row>
    <row r="624" spans="1:11" s="15" customFormat="1" ht="24" customHeight="1" outlineLevel="1" x14ac:dyDescent="0.2">
      <c r="A624" s="144" t="s">
        <v>394</v>
      </c>
      <c r="B624" s="45">
        <v>43435</v>
      </c>
      <c r="C624" s="233">
        <v>43616</v>
      </c>
      <c r="D624" s="54">
        <v>10</v>
      </c>
      <c r="E624" s="216">
        <v>1600</v>
      </c>
      <c r="F624" s="216">
        <v>2909.79</v>
      </c>
      <c r="G624" s="63"/>
      <c r="H624" s="16">
        <f t="shared" si="19"/>
        <v>4509.79</v>
      </c>
      <c r="I624" s="92">
        <f t="shared" si="20"/>
        <v>4509.79</v>
      </c>
      <c r="J624" s="220">
        <f t="shared" si="21"/>
        <v>0</v>
      </c>
      <c r="K624" s="220">
        <f t="shared" si="22"/>
        <v>0</v>
      </c>
    </row>
    <row r="625" spans="1:11" s="15" customFormat="1" ht="24" customHeight="1" outlineLevel="1" x14ac:dyDescent="0.2">
      <c r="A625" s="144" t="s">
        <v>395</v>
      </c>
      <c r="B625" s="45">
        <v>43435</v>
      </c>
      <c r="C625" s="233">
        <v>43616</v>
      </c>
      <c r="D625" s="54">
        <v>5</v>
      </c>
      <c r="E625" s="216"/>
      <c r="F625" s="216">
        <v>1653.29</v>
      </c>
      <c r="G625" s="63"/>
      <c r="H625" s="16">
        <f t="shared" si="19"/>
        <v>1653.29</v>
      </c>
      <c r="I625" s="92">
        <f t="shared" si="20"/>
        <v>1653.29</v>
      </c>
      <c r="J625" s="220">
        <f t="shared" si="21"/>
        <v>0</v>
      </c>
      <c r="K625" s="220">
        <f t="shared" si="22"/>
        <v>0</v>
      </c>
    </row>
    <row r="626" spans="1:11" s="15" customFormat="1" ht="24" customHeight="1" outlineLevel="1" x14ac:dyDescent="0.2">
      <c r="A626" s="145" t="s">
        <v>1599</v>
      </c>
      <c r="B626" s="45">
        <v>42309</v>
      </c>
      <c r="C626" s="50">
        <v>43708</v>
      </c>
      <c r="D626" s="54">
        <v>5</v>
      </c>
      <c r="E626" s="216"/>
      <c r="F626" s="216">
        <v>21365.13</v>
      </c>
      <c r="G626" s="63"/>
      <c r="H626" s="16">
        <f t="shared" si="19"/>
        <v>21365.13</v>
      </c>
      <c r="I626" s="92">
        <f t="shared" si="20"/>
        <v>21365.13</v>
      </c>
      <c r="J626" s="220">
        <f t="shared" si="21"/>
        <v>0</v>
      </c>
      <c r="K626" s="220">
        <f t="shared" si="22"/>
        <v>0</v>
      </c>
    </row>
    <row r="627" spans="1:11" s="15" customFormat="1" ht="24" customHeight="1" outlineLevel="1" x14ac:dyDescent="0.2">
      <c r="A627" s="144" t="s">
        <v>396</v>
      </c>
      <c r="B627" s="45">
        <v>43405</v>
      </c>
      <c r="C627" s="233">
        <v>43677</v>
      </c>
      <c r="D627" s="54">
        <v>10</v>
      </c>
      <c r="E627" s="216">
        <v>1800</v>
      </c>
      <c r="F627" s="216">
        <v>7605.4</v>
      </c>
      <c r="G627" s="63"/>
      <c r="H627" s="16">
        <f t="shared" si="19"/>
        <v>9405.4</v>
      </c>
      <c r="I627" s="92">
        <f t="shared" si="20"/>
        <v>9405.4</v>
      </c>
      <c r="J627" s="220">
        <f t="shared" si="21"/>
        <v>0</v>
      </c>
      <c r="K627" s="220">
        <f t="shared" si="22"/>
        <v>0</v>
      </c>
    </row>
    <row r="628" spans="1:11" s="15" customFormat="1" ht="12.75" customHeight="1" outlineLevel="1" x14ac:dyDescent="0.2">
      <c r="A628" s="145" t="s">
        <v>209</v>
      </c>
      <c r="B628" s="45">
        <v>43282</v>
      </c>
      <c r="C628" s="233">
        <v>43677</v>
      </c>
      <c r="D628" s="54">
        <v>5</v>
      </c>
      <c r="E628" s="216"/>
      <c r="F628" s="216">
        <v>1851.66</v>
      </c>
      <c r="G628" s="63"/>
      <c r="H628" s="16">
        <f t="shared" si="19"/>
        <v>1851.66</v>
      </c>
      <c r="I628" s="92">
        <f t="shared" si="20"/>
        <v>1851.66</v>
      </c>
      <c r="J628" s="220">
        <f t="shared" si="21"/>
        <v>0</v>
      </c>
      <c r="K628" s="220">
        <f t="shared" si="22"/>
        <v>0</v>
      </c>
    </row>
    <row r="629" spans="1:11" s="15" customFormat="1" ht="12.75" customHeight="1" outlineLevel="1" x14ac:dyDescent="0.2">
      <c r="A629" s="144" t="s">
        <v>397</v>
      </c>
      <c r="B629" s="45">
        <v>43435</v>
      </c>
      <c r="C629" s="233">
        <v>43616</v>
      </c>
      <c r="D629" s="54">
        <v>10</v>
      </c>
      <c r="E629" s="216">
        <v>1600</v>
      </c>
      <c r="F629" s="216">
        <v>3174.3</v>
      </c>
      <c r="G629" s="63"/>
      <c r="H629" s="16">
        <f t="shared" si="19"/>
        <v>4774.3</v>
      </c>
      <c r="I629" s="92">
        <f t="shared" si="20"/>
        <v>4774.3</v>
      </c>
      <c r="J629" s="220">
        <f t="shared" si="21"/>
        <v>0</v>
      </c>
      <c r="K629" s="220">
        <f t="shared" si="22"/>
        <v>0</v>
      </c>
    </row>
    <row r="630" spans="1:11" s="15" customFormat="1" ht="12.75" customHeight="1" outlineLevel="1" x14ac:dyDescent="0.2">
      <c r="A630" s="144" t="s">
        <v>398</v>
      </c>
      <c r="B630" s="45">
        <v>43435</v>
      </c>
      <c r="C630" s="50">
        <v>43646</v>
      </c>
      <c r="D630" s="54">
        <v>5</v>
      </c>
      <c r="E630" s="216"/>
      <c r="F630" s="216">
        <v>1929.03</v>
      </c>
      <c r="G630" s="63"/>
      <c r="H630" s="16">
        <f t="shared" si="19"/>
        <v>1929.03</v>
      </c>
      <c r="I630" s="92">
        <f t="shared" si="20"/>
        <v>1929.03</v>
      </c>
      <c r="J630" s="220">
        <f t="shared" si="21"/>
        <v>0</v>
      </c>
      <c r="K630" s="220">
        <f t="shared" si="22"/>
        <v>0</v>
      </c>
    </row>
    <row r="631" spans="1:11" s="15" customFormat="1" ht="12.75" customHeight="1" outlineLevel="1" x14ac:dyDescent="0.2">
      <c r="A631" s="144" t="s">
        <v>399</v>
      </c>
      <c r="B631" s="45">
        <v>43374</v>
      </c>
      <c r="C631" s="233">
        <v>43616</v>
      </c>
      <c r="D631" s="54">
        <v>10</v>
      </c>
      <c r="E631" s="216">
        <v>2400</v>
      </c>
      <c r="F631" s="216">
        <v>4166.2700000000004</v>
      </c>
      <c r="G631" s="63"/>
      <c r="H631" s="16">
        <f t="shared" si="19"/>
        <v>6566.27</v>
      </c>
      <c r="I631" s="92">
        <f t="shared" si="20"/>
        <v>6566.27</v>
      </c>
      <c r="J631" s="220">
        <f t="shared" si="21"/>
        <v>0</v>
      </c>
      <c r="K631" s="220">
        <f t="shared" si="22"/>
        <v>0</v>
      </c>
    </row>
    <row r="632" spans="1:11" s="15" customFormat="1" ht="12.75" customHeight="1" outlineLevel="1" x14ac:dyDescent="0.2">
      <c r="A632" s="144" t="s">
        <v>400</v>
      </c>
      <c r="B632" s="45">
        <v>43435</v>
      </c>
      <c r="C632" s="233">
        <v>43616</v>
      </c>
      <c r="D632" s="54">
        <v>10</v>
      </c>
      <c r="E632" s="216">
        <v>1600</v>
      </c>
      <c r="F632" s="216">
        <v>1388.75</v>
      </c>
      <c r="G632" s="63"/>
      <c r="H632" s="16">
        <f t="shared" si="19"/>
        <v>2988.75</v>
      </c>
      <c r="I632" s="92">
        <f t="shared" si="20"/>
        <v>2988.75</v>
      </c>
      <c r="J632" s="220">
        <f t="shared" si="21"/>
        <v>0</v>
      </c>
      <c r="K632" s="220">
        <f t="shared" si="22"/>
        <v>0</v>
      </c>
    </row>
    <row r="633" spans="1:11" s="15" customFormat="1" ht="24" customHeight="1" outlineLevel="1" x14ac:dyDescent="0.2">
      <c r="A633" s="145" t="s">
        <v>719</v>
      </c>
      <c r="B633" s="45">
        <v>43525</v>
      </c>
      <c r="C633" s="233">
        <v>43677</v>
      </c>
      <c r="D633" s="54">
        <v>5</v>
      </c>
      <c r="E633" s="216"/>
      <c r="F633" s="216">
        <v>1765.79</v>
      </c>
      <c r="G633" s="63"/>
      <c r="H633" s="16">
        <f t="shared" si="19"/>
        <v>1765.79</v>
      </c>
      <c r="I633" s="92">
        <f t="shared" si="20"/>
        <v>1765.79</v>
      </c>
      <c r="J633" s="220">
        <f t="shared" si="21"/>
        <v>0</v>
      </c>
      <c r="K633" s="220">
        <f t="shared" si="22"/>
        <v>0</v>
      </c>
    </row>
    <row r="634" spans="1:11" s="15" customFormat="1" ht="24" customHeight="1" outlineLevel="1" x14ac:dyDescent="0.2">
      <c r="A634" s="145" t="s">
        <v>1600</v>
      </c>
      <c r="B634" s="45">
        <v>42948</v>
      </c>
      <c r="C634" s="233">
        <v>43677</v>
      </c>
      <c r="D634" s="54">
        <v>15</v>
      </c>
      <c r="E634" s="216">
        <v>20200</v>
      </c>
      <c r="F634" s="216">
        <v>7942.82</v>
      </c>
      <c r="G634" s="63"/>
      <c r="H634" s="16">
        <f t="shared" si="19"/>
        <v>28142.82</v>
      </c>
      <c r="I634" s="92">
        <f t="shared" si="20"/>
        <v>28142.82</v>
      </c>
      <c r="J634" s="220">
        <f t="shared" si="21"/>
        <v>0</v>
      </c>
      <c r="K634" s="220">
        <f t="shared" si="22"/>
        <v>0</v>
      </c>
    </row>
    <row r="635" spans="1:11" s="15" customFormat="1" ht="24" customHeight="1" outlineLevel="1" x14ac:dyDescent="0.2">
      <c r="A635" s="145" t="s">
        <v>153</v>
      </c>
      <c r="B635" s="45">
        <v>43191</v>
      </c>
      <c r="C635" s="233">
        <v>43677</v>
      </c>
      <c r="D635" s="54">
        <v>5</v>
      </c>
      <c r="E635" s="216"/>
      <c r="F635" s="216">
        <v>1851.66</v>
      </c>
      <c r="G635" s="63"/>
      <c r="H635" s="16">
        <f t="shared" si="19"/>
        <v>1851.66</v>
      </c>
      <c r="I635" s="92">
        <f t="shared" si="20"/>
        <v>1851.66</v>
      </c>
      <c r="J635" s="220">
        <f t="shared" si="21"/>
        <v>0</v>
      </c>
      <c r="K635" s="220">
        <f t="shared" si="22"/>
        <v>0</v>
      </c>
    </row>
    <row r="636" spans="1:11" s="15" customFormat="1" ht="12.75" customHeight="1" outlineLevel="1" x14ac:dyDescent="0.2">
      <c r="A636" s="145" t="s">
        <v>687</v>
      </c>
      <c r="B636" s="45">
        <v>43497</v>
      </c>
      <c r="C636" s="233">
        <v>43677</v>
      </c>
      <c r="D636" s="54">
        <v>5</v>
      </c>
      <c r="E636" s="216"/>
      <c r="F636" s="216">
        <v>1653.54</v>
      </c>
      <c r="G636" s="63"/>
      <c r="H636" s="16">
        <f>F636+E636+G636</f>
        <v>1653.54</v>
      </c>
      <c r="I636" s="92">
        <f t="shared" si="20"/>
        <v>1653.54</v>
      </c>
      <c r="J636" s="220">
        <f>H636-I636</f>
        <v>0</v>
      </c>
      <c r="K636" s="220">
        <f>H636-I636</f>
        <v>0</v>
      </c>
    </row>
    <row r="637" spans="1:11" s="15" customFormat="1" ht="12.75" customHeight="1" outlineLevel="1" x14ac:dyDescent="0.2">
      <c r="A637" s="145" t="s">
        <v>78</v>
      </c>
      <c r="B637" s="45">
        <v>43160</v>
      </c>
      <c r="C637" s="233">
        <v>43677</v>
      </c>
      <c r="D637" s="54">
        <v>5</v>
      </c>
      <c r="E637" s="216"/>
      <c r="F637" s="216">
        <v>1929.04</v>
      </c>
      <c r="G637" s="63"/>
      <c r="H637" s="16">
        <f t="shared" si="19"/>
        <v>1929.04</v>
      </c>
      <c r="I637" s="92">
        <f t="shared" si="20"/>
        <v>1929.04</v>
      </c>
      <c r="J637" s="220">
        <f t="shared" si="21"/>
        <v>0</v>
      </c>
      <c r="K637" s="220">
        <f t="shared" si="22"/>
        <v>0</v>
      </c>
    </row>
    <row r="638" spans="1:11" s="15" customFormat="1" ht="12.75" customHeight="1" outlineLevel="1" x14ac:dyDescent="0.2">
      <c r="A638" s="144" t="s">
        <v>401</v>
      </c>
      <c r="B638" s="45">
        <v>43435</v>
      </c>
      <c r="C638" s="233">
        <v>43616</v>
      </c>
      <c r="D638" s="54">
        <v>5</v>
      </c>
      <c r="E638" s="216"/>
      <c r="F638" s="216">
        <v>2645.25</v>
      </c>
      <c r="G638" s="63"/>
      <c r="H638" s="16">
        <f t="shared" si="19"/>
        <v>2645.25</v>
      </c>
      <c r="I638" s="92">
        <f t="shared" si="20"/>
        <v>2645.25</v>
      </c>
      <c r="J638" s="220">
        <f t="shared" si="21"/>
        <v>0</v>
      </c>
      <c r="K638" s="220">
        <f t="shared" si="22"/>
        <v>0</v>
      </c>
    </row>
    <row r="639" spans="1:11" s="15" customFormat="1" ht="24" customHeight="1" outlineLevel="1" x14ac:dyDescent="0.2">
      <c r="A639" s="145" t="s">
        <v>79</v>
      </c>
      <c r="B639" s="45">
        <v>43101</v>
      </c>
      <c r="C639" s="50">
        <v>43646</v>
      </c>
      <c r="D639" s="54">
        <v>5</v>
      </c>
      <c r="E639" s="216"/>
      <c r="F639" s="216">
        <v>2411.2800000000002</v>
      </c>
      <c r="G639" s="63"/>
      <c r="H639" s="16">
        <f t="shared" si="19"/>
        <v>2411.2800000000002</v>
      </c>
      <c r="I639" s="92">
        <f t="shared" si="20"/>
        <v>2411.2800000000002</v>
      </c>
      <c r="J639" s="220">
        <f t="shared" si="21"/>
        <v>0</v>
      </c>
      <c r="K639" s="220">
        <f t="shared" si="22"/>
        <v>0</v>
      </c>
    </row>
    <row r="640" spans="1:11" s="15" customFormat="1" ht="12.75" customHeight="1" outlineLevel="1" x14ac:dyDescent="0.2">
      <c r="A640" s="145" t="s">
        <v>691</v>
      </c>
      <c r="B640" s="45">
        <v>43497</v>
      </c>
      <c r="C640" s="233">
        <v>43585</v>
      </c>
      <c r="D640" s="54">
        <v>5</v>
      </c>
      <c r="E640" s="216"/>
      <c r="F640" s="216">
        <v>2314.9499999999998</v>
      </c>
      <c r="G640" s="63"/>
      <c r="H640" s="16">
        <f t="shared" si="19"/>
        <v>2314.9499999999998</v>
      </c>
      <c r="I640" s="92">
        <f t="shared" si="20"/>
        <v>2314.9499999999998</v>
      </c>
      <c r="J640" s="220">
        <f t="shared" si="21"/>
        <v>0</v>
      </c>
      <c r="K640" s="220">
        <f t="shared" si="22"/>
        <v>0</v>
      </c>
    </row>
    <row r="641" spans="1:11" s="15" customFormat="1" ht="24" customHeight="1" outlineLevel="1" x14ac:dyDescent="0.2">
      <c r="A641" s="144" t="s">
        <v>402</v>
      </c>
      <c r="B641" s="45">
        <v>43435</v>
      </c>
      <c r="C641" s="50">
        <v>43708</v>
      </c>
      <c r="D641" s="54">
        <v>5</v>
      </c>
      <c r="E641" s="216"/>
      <c r="F641" s="216">
        <v>1851.68</v>
      </c>
      <c r="G641" s="63"/>
      <c r="H641" s="16">
        <f t="shared" si="19"/>
        <v>1851.68</v>
      </c>
      <c r="I641" s="92">
        <f t="shared" si="20"/>
        <v>1851.68</v>
      </c>
      <c r="J641" s="220">
        <f t="shared" si="21"/>
        <v>0</v>
      </c>
      <c r="K641" s="220">
        <f t="shared" si="22"/>
        <v>0</v>
      </c>
    </row>
    <row r="642" spans="1:11" s="15" customFormat="1" ht="12.75" customHeight="1" outlineLevel="1" x14ac:dyDescent="0.2">
      <c r="A642" s="145" t="s">
        <v>154</v>
      </c>
      <c r="B642" s="45">
        <v>43252</v>
      </c>
      <c r="C642" s="50">
        <v>43708</v>
      </c>
      <c r="D642" s="54">
        <v>5</v>
      </c>
      <c r="E642" s="216"/>
      <c r="F642" s="216">
        <v>1851.66</v>
      </c>
      <c r="G642" s="63"/>
      <c r="H642" s="16">
        <f t="shared" si="19"/>
        <v>1851.66</v>
      </c>
      <c r="I642" s="92">
        <f t="shared" si="20"/>
        <v>1851.66</v>
      </c>
      <c r="J642" s="220">
        <f t="shared" si="21"/>
        <v>0</v>
      </c>
      <c r="K642" s="220">
        <f t="shared" si="22"/>
        <v>0</v>
      </c>
    </row>
    <row r="643" spans="1:11" s="15" customFormat="1" ht="24" customHeight="1" outlineLevel="1" x14ac:dyDescent="0.2">
      <c r="A643" s="145" t="s">
        <v>1601</v>
      </c>
      <c r="B643" s="45">
        <v>43344</v>
      </c>
      <c r="C643" s="233">
        <v>43616</v>
      </c>
      <c r="D643" s="54">
        <v>5</v>
      </c>
      <c r="E643" s="216"/>
      <c r="F643" s="216">
        <v>1851.67</v>
      </c>
      <c r="G643" s="63"/>
      <c r="H643" s="16">
        <f t="shared" si="19"/>
        <v>1851.67</v>
      </c>
      <c r="I643" s="92">
        <f t="shared" si="20"/>
        <v>1851.67</v>
      </c>
      <c r="J643" s="220">
        <f t="shared" si="21"/>
        <v>0</v>
      </c>
      <c r="K643" s="220">
        <f t="shared" si="22"/>
        <v>0</v>
      </c>
    </row>
    <row r="644" spans="1:11" s="15" customFormat="1" ht="24" customHeight="1" outlineLevel="1" x14ac:dyDescent="0.2">
      <c r="A644" s="145" t="s">
        <v>80</v>
      </c>
      <c r="B644" s="45">
        <v>43160</v>
      </c>
      <c r="C644" s="233">
        <v>43585</v>
      </c>
      <c r="D644" s="54">
        <v>10</v>
      </c>
      <c r="E644" s="216">
        <v>1600</v>
      </c>
      <c r="F644" s="216">
        <v>972.63</v>
      </c>
      <c r="G644" s="63"/>
      <c r="H644" s="16">
        <f t="shared" si="19"/>
        <v>2572.63</v>
      </c>
      <c r="I644" s="92">
        <f t="shared" si="20"/>
        <v>2572.63</v>
      </c>
      <c r="J644" s="220">
        <f t="shared" si="21"/>
        <v>0</v>
      </c>
      <c r="K644" s="220">
        <f t="shared" si="22"/>
        <v>0</v>
      </c>
    </row>
    <row r="645" spans="1:11" s="15" customFormat="1" ht="24" customHeight="1" outlineLevel="1" x14ac:dyDescent="0.2">
      <c r="A645" s="144" t="s">
        <v>403</v>
      </c>
      <c r="B645" s="45">
        <v>43374</v>
      </c>
      <c r="C645" s="233">
        <v>43616</v>
      </c>
      <c r="D645" s="54">
        <v>5</v>
      </c>
      <c r="E645" s="216"/>
      <c r="F645" s="216">
        <v>1851.67</v>
      </c>
      <c r="G645" s="63"/>
      <c r="H645" s="16">
        <f t="shared" si="19"/>
        <v>1851.67</v>
      </c>
      <c r="I645" s="92">
        <f t="shared" si="20"/>
        <v>1851.67</v>
      </c>
      <c r="J645" s="220">
        <f t="shared" si="21"/>
        <v>0</v>
      </c>
      <c r="K645" s="220">
        <f t="shared" si="22"/>
        <v>0</v>
      </c>
    </row>
    <row r="646" spans="1:11" s="15" customFormat="1" ht="24" customHeight="1" outlineLevel="1" x14ac:dyDescent="0.2">
      <c r="A646" s="145" t="s">
        <v>81</v>
      </c>
      <c r="B646" s="45">
        <v>43101</v>
      </c>
      <c r="C646" s="233">
        <v>43616</v>
      </c>
      <c r="D646" s="54">
        <v>5</v>
      </c>
      <c r="E646" s="216"/>
      <c r="F646" s="216">
        <v>1929.04</v>
      </c>
      <c r="G646" s="63"/>
      <c r="H646" s="16">
        <f t="shared" si="19"/>
        <v>1929.04</v>
      </c>
      <c r="I646" s="92">
        <f t="shared" si="20"/>
        <v>1929.04</v>
      </c>
      <c r="J646" s="220">
        <f t="shared" si="21"/>
        <v>0</v>
      </c>
      <c r="K646" s="220">
        <f t="shared" si="22"/>
        <v>0</v>
      </c>
    </row>
    <row r="647" spans="1:11" s="15" customFormat="1" ht="24" customHeight="1" outlineLevel="1" x14ac:dyDescent="0.2">
      <c r="A647" s="144" t="s">
        <v>404</v>
      </c>
      <c r="B647" s="45">
        <v>43435</v>
      </c>
      <c r="C647" s="233">
        <v>43585</v>
      </c>
      <c r="D647" s="54">
        <v>5</v>
      </c>
      <c r="E647" s="216"/>
      <c r="F647" s="216">
        <v>1851.68</v>
      </c>
      <c r="G647" s="63"/>
      <c r="H647" s="16">
        <f t="shared" si="19"/>
        <v>1851.68</v>
      </c>
      <c r="I647" s="92">
        <f t="shared" si="20"/>
        <v>1851.68</v>
      </c>
      <c r="J647" s="220">
        <f t="shared" si="21"/>
        <v>0</v>
      </c>
      <c r="K647" s="220">
        <f t="shared" si="22"/>
        <v>0</v>
      </c>
    </row>
    <row r="648" spans="1:11" s="15" customFormat="1" ht="12.75" customHeight="1" outlineLevel="1" x14ac:dyDescent="0.2">
      <c r="A648" s="144" t="s">
        <v>405</v>
      </c>
      <c r="B648" s="45">
        <v>43435</v>
      </c>
      <c r="C648" s="50">
        <v>43646</v>
      </c>
      <c r="D648" s="54">
        <v>10</v>
      </c>
      <c r="E648" s="216">
        <v>1800</v>
      </c>
      <c r="F648" s="216">
        <v>6412.23</v>
      </c>
      <c r="G648" s="63"/>
      <c r="H648" s="16">
        <f t="shared" si="19"/>
        <v>8212.23</v>
      </c>
      <c r="I648" s="92">
        <f t="shared" si="20"/>
        <v>8212.23</v>
      </c>
      <c r="J648" s="220">
        <f t="shared" si="21"/>
        <v>0</v>
      </c>
      <c r="K648" s="220">
        <f t="shared" si="22"/>
        <v>0</v>
      </c>
    </row>
    <row r="649" spans="1:11" s="15" customFormat="1" ht="24" customHeight="1" outlineLevel="1" x14ac:dyDescent="0.2">
      <c r="A649" s="145" t="s">
        <v>25</v>
      </c>
      <c r="B649" s="45">
        <v>42979</v>
      </c>
      <c r="C649" s="50">
        <v>43646</v>
      </c>
      <c r="D649" s="54">
        <v>5</v>
      </c>
      <c r="E649" s="234"/>
      <c r="F649" s="216">
        <v>5430.27</v>
      </c>
      <c r="G649" s="63"/>
      <c r="H649" s="16">
        <f t="shared" si="19"/>
        <v>5430.27</v>
      </c>
      <c r="I649" s="92">
        <f t="shared" si="20"/>
        <v>5430.27</v>
      </c>
      <c r="J649" s="220">
        <f t="shared" si="21"/>
        <v>0</v>
      </c>
      <c r="K649" s="220">
        <f t="shared" si="22"/>
        <v>0</v>
      </c>
    </row>
    <row r="650" spans="1:11" s="15" customFormat="1" ht="12.75" customHeight="1" outlineLevel="1" x14ac:dyDescent="0.2">
      <c r="A650" s="145" t="s">
        <v>710</v>
      </c>
      <c r="B650" s="45">
        <v>43525</v>
      </c>
      <c r="C650" s="50">
        <v>43769</v>
      </c>
      <c r="D650" s="54">
        <v>5</v>
      </c>
      <c r="E650" s="216"/>
      <c r="F650" s="216">
        <v>6194.07</v>
      </c>
      <c r="G650" s="63"/>
      <c r="H650" s="16">
        <f t="shared" si="19"/>
        <v>6194.07</v>
      </c>
      <c r="I650" s="92">
        <f t="shared" si="20"/>
        <v>6194.07</v>
      </c>
      <c r="J650" s="220">
        <f t="shared" si="21"/>
        <v>0</v>
      </c>
      <c r="K650" s="220">
        <f t="shared" si="22"/>
        <v>0</v>
      </c>
    </row>
    <row r="651" spans="1:11" s="15" customFormat="1" ht="12.75" customHeight="1" outlineLevel="1" x14ac:dyDescent="0.2">
      <c r="A651" s="144" t="s">
        <v>406</v>
      </c>
      <c r="B651" s="45">
        <v>43435</v>
      </c>
      <c r="C651" s="50">
        <v>43769</v>
      </c>
      <c r="D651" s="54">
        <v>5</v>
      </c>
      <c r="E651" s="216"/>
      <c r="F651" s="216">
        <v>1851.68</v>
      </c>
      <c r="G651" s="63"/>
      <c r="H651" s="16">
        <f t="shared" si="19"/>
        <v>1851.68</v>
      </c>
      <c r="I651" s="92">
        <f t="shared" si="20"/>
        <v>1851.68</v>
      </c>
      <c r="J651" s="220">
        <f t="shared" si="21"/>
        <v>0</v>
      </c>
      <c r="K651" s="220">
        <f t="shared" si="22"/>
        <v>0</v>
      </c>
    </row>
    <row r="652" spans="1:11" s="15" customFormat="1" ht="24" customHeight="1" outlineLevel="1" x14ac:dyDescent="0.2">
      <c r="A652" s="38" t="s">
        <v>731</v>
      </c>
      <c r="B652" s="45">
        <v>43466</v>
      </c>
      <c r="C652" s="233">
        <v>43677</v>
      </c>
      <c r="D652" s="54">
        <v>5</v>
      </c>
      <c r="E652" s="216"/>
      <c r="F652" s="216">
        <v>1322.62</v>
      </c>
      <c r="G652" s="63"/>
      <c r="H652" s="16">
        <f t="shared" si="19"/>
        <v>1322.62</v>
      </c>
      <c r="I652" s="92">
        <f t="shared" si="20"/>
        <v>1322.62</v>
      </c>
      <c r="J652" s="220">
        <f t="shared" si="21"/>
        <v>0</v>
      </c>
      <c r="K652" s="220">
        <f t="shared" si="22"/>
        <v>0</v>
      </c>
    </row>
    <row r="653" spans="1:11" s="15" customFormat="1" ht="24" customHeight="1" outlineLevel="1" x14ac:dyDescent="0.2">
      <c r="A653" s="144" t="s">
        <v>407</v>
      </c>
      <c r="B653" s="45">
        <v>43405</v>
      </c>
      <c r="C653" s="50">
        <v>43708</v>
      </c>
      <c r="D653" s="54">
        <v>5</v>
      </c>
      <c r="E653" s="216"/>
      <c r="F653" s="216">
        <v>1307.07</v>
      </c>
      <c r="G653" s="63"/>
      <c r="H653" s="16">
        <f t="shared" si="19"/>
        <v>1307.07</v>
      </c>
      <c r="I653" s="92">
        <f t="shared" si="20"/>
        <v>1307.07</v>
      </c>
      <c r="J653" s="220">
        <f t="shared" si="21"/>
        <v>0</v>
      </c>
      <c r="K653" s="220">
        <f t="shared" si="22"/>
        <v>0</v>
      </c>
    </row>
    <row r="654" spans="1:11" s="15" customFormat="1" ht="12.75" customHeight="1" outlineLevel="1" x14ac:dyDescent="0.2">
      <c r="A654" s="145" t="s">
        <v>706</v>
      </c>
      <c r="B654" s="45">
        <v>43525</v>
      </c>
      <c r="C654" s="233">
        <v>43677</v>
      </c>
      <c r="D654" s="54">
        <v>5</v>
      </c>
      <c r="E654" s="216"/>
      <c r="F654" s="216">
        <v>2976.37</v>
      </c>
      <c r="G654" s="63"/>
      <c r="H654" s="16">
        <f>F654+E654+G654</f>
        <v>2976.37</v>
      </c>
      <c r="I654" s="92">
        <f t="shared" si="20"/>
        <v>2976.37</v>
      </c>
      <c r="J654" s="220">
        <f>H654-I654</f>
        <v>0</v>
      </c>
      <c r="K654" s="220">
        <f>H654-I654</f>
        <v>0</v>
      </c>
    </row>
    <row r="655" spans="1:11" s="15" customFormat="1" ht="12.75" customHeight="1" outlineLevel="1" x14ac:dyDescent="0.2">
      <c r="A655" s="145" t="s">
        <v>716</v>
      </c>
      <c r="B655" s="45">
        <v>43525</v>
      </c>
      <c r="C655" s="50">
        <v>43708</v>
      </c>
      <c r="D655" s="54">
        <v>5</v>
      </c>
      <c r="E655" s="216"/>
      <c r="F655" s="216">
        <v>6446.33</v>
      </c>
      <c r="G655" s="63"/>
      <c r="H655" s="16">
        <f>F655+E655+G655</f>
        <v>6446.33</v>
      </c>
      <c r="I655" s="92">
        <f t="shared" si="20"/>
        <v>6446.33</v>
      </c>
      <c r="J655" s="220">
        <f>H655-I655</f>
        <v>0</v>
      </c>
      <c r="K655" s="220">
        <f>H655-I655</f>
        <v>0</v>
      </c>
    </row>
    <row r="656" spans="1:11" s="15" customFormat="1" ht="24" customHeight="1" outlineLevel="1" x14ac:dyDescent="0.2">
      <c r="A656" s="144" t="s">
        <v>408</v>
      </c>
      <c r="B656" s="45">
        <v>43374</v>
      </c>
      <c r="C656" s="233">
        <v>43616</v>
      </c>
      <c r="D656" s="54">
        <v>5</v>
      </c>
      <c r="E656" s="216"/>
      <c r="F656" s="216">
        <v>4166.2700000000004</v>
      </c>
      <c r="G656" s="63"/>
      <c r="H656" s="16">
        <f t="shared" si="19"/>
        <v>4166.2700000000004</v>
      </c>
      <c r="I656" s="92">
        <f t="shared" si="20"/>
        <v>4166.2700000000004</v>
      </c>
      <c r="J656" s="220">
        <f t="shared" si="21"/>
        <v>0</v>
      </c>
      <c r="K656" s="220">
        <f t="shared" si="22"/>
        <v>0</v>
      </c>
    </row>
    <row r="657" spans="1:11" s="15" customFormat="1" ht="12.75" customHeight="1" outlineLevel="1" x14ac:dyDescent="0.2">
      <c r="A657" s="145" t="s">
        <v>210</v>
      </c>
      <c r="B657" s="45">
        <v>43313</v>
      </c>
      <c r="C657" s="233">
        <v>43585</v>
      </c>
      <c r="D657" s="54">
        <v>30</v>
      </c>
      <c r="E657" s="216">
        <v>24015.15</v>
      </c>
      <c r="F657" s="216">
        <v>9613.5</v>
      </c>
      <c r="G657" s="63"/>
      <c r="H657" s="16">
        <f t="shared" si="19"/>
        <v>33628.65</v>
      </c>
      <c r="I657" s="92">
        <f t="shared" si="20"/>
        <v>33628.65</v>
      </c>
      <c r="J657" s="220">
        <f t="shared" si="21"/>
        <v>0</v>
      </c>
      <c r="K657" s="220">
        <f t="shared" si="22"/>
        <v>0</v>
      </c>
    </row>
    <row r="658" spans="1:11" s="15" customFormat="1" ht="24" customHeight="1" outlineLevel="1" x14ac:dyDescent="0.2">
      <c r="A658" s="144" t="s">
        <v>409</v>
      </c>
      <c r="B658" s="45">
        <v>43435</v>
      </c>
      <c r="C658" s="233">
        <v>43677</v>
      </c>
      <c r="D658" s="54">
        <v>10</v>
      </c>
      <c r="E658" s="216">
        <v>2400</v>
      </c>
      <c r="F658" s="216">
        <v>4166.2700000000004</v>
      </c>
      <c r="G658" s="63"/>
      <c r="H658" s="16">
        <f t="shared" si="19"/>
        <v>6566.27</v>
      </c>
      <c r="I658" s="92">
        <f t="shared" si="20"/>
        <v>6566.27</v>
      </c>
      <c r="J658" s="220">
        <f>H658-I658</f>
        <v>0</v>
      </c>
      <c r="K658" s="220">
        <f>H658-I658</f>
        <v>0</v>
      </c>
    </row>
    <row r="659" spans="1:11" s="15" customFormat="1" ht="24" customHeight="1" outlineLevel="1" x14ac:dyDescent="0.2">
      <c r="A659" s="145" t="s">
        <v>717</v>
      </c>
      <c r="B659" s="45">
        <v>43525</v>
      </c>
      <c r="C659" s="233">
        <v>43677</v>
      </c>
      <c r="D659" s="54">
        <v>5</v>
      </c>
      <c r="E659" s="216"/>
      <c r="F659" s="216">
        <v>2966.51</v>
      </c>
      <c r="G659" s="63"/>
      <c r="H659" s="16">
        <f t="shared" si="19"/>
        <v>2966.51</v>
      </c>
      <c r="I659" s="92">
        <f t="shared" si="20"/>
        <v>2966.51</v>
      </c>
      <c r="J659" s="220">
        <f>H659-I659</f>
        <v>0</v>
      </c>
      <c r="K659" s="220">
        <f>H659-I659</f>
        <v>0</v>
      </c>
    </row>
    <row r="660" spans="1:11" s="15" customFormat="1" ht="24" customHeight="1" outlineLevel="1" x14ac:dyDescent="0.2">
      <c r="A660" s="145" t="s">
        <v>82</v>
      </c>
      <c r="B660" s="45">
        <v>43132</v>
      </c>
      <c r="C660" s="50">
        <v>43830</v>
      </c>
      <c r="D660" s="54">
        <v>5</v>
      </c>
      <c r="E660" s="216"/>
      <c r="F660" s="216">
        <v>1929.04</v>
      </c>
      <c r="G660" s="63"/>
      <c r="H660" s="16">
        <f t="shared" si="19"/>
        <v>1929.04</v>
      </c>
      <c r="I660" s="92">
        <f t="shared" si="20"/>
        <v>1929.04</v>
      </c>
      <c r="J660" s="220">
        <f>H660-I660</f>
        <v>0</v>
      </c>
      <c r="K660" s="220">
        <f>H660-I660</f>
        <v>0</v>
      </c>
    </row>
    <row r="661" spans="1:11" s="15" customFormat="1" ht="24" customHeight="1" outlineLevel="1" x14ac:dyDescent="0.2">
      <c r="A661" s="144" t="s">
        <v>410</v>
      </c>
      <c r="B661" s="45">
        <v>43435</v>
      </c>
      <c r="C661" s="50">
        <v>43646</v>
      </c>
      <c r="D661" s="54">
        <v>5</v>
      </c>
      <c r="E661" s="216"/>
      <c r="F661" s="216">
        <v>1587.15</v>
      </c>
      <c r="G661" s="63"/>
      <c r="H661" s="16">
        <f t="shared" si="19"/>
        <v>1587.15</v>
      </c>
      <c r="I661" s="92">
        <f t="shared" si="20"/>
        <v>1587.15</v>
      </c>
      <c r="J661" s="220">
        <f t="shared" ref="J661:J704" si="23">H661-I661</f>
        <v>0</v>
      </c>
      <c r="K661" s="220">
        <f t="shared" ref="K661:K704" si="24">H661-I661</f>
        <v>0</v>
      </c>
    </row>
    <row r="662" spans="1:11" s="15" customFormat="1" ht="24" customHeight="1" outlineLevel="1" x14ac:dyDescent="0.2">
      <c r="A662" s="38" t="s">
        <v>724</v>
      </c>
      <c r="B662" s="45">
        <v>43466</v>
      </c>
      <c r="C662" s="50">
        <v>43799</v>
      </c>
      <c r="D662" s="54">
        <v>5</v>
      </c>
      <c r="E662" s="216"/>
      <c r="F662" s="216">
        <v>2314.6</v>
      </c>
      <c r="G662" s="63"/>
      <c r="H662" s="16">
        <f t="shared" si="19"/>
        <v>2314.6</v>
      </c>
      <c r="I662" s="92">
        <f t="shared" si="20"/>
        <v>2314.6</v>
      </c>
      <c r="J662" s="220">
        <f t="shared" si="23"/>
        <v>0</v>
      </c>
      <c r="K662" s="220">
        <f t="shared" si="24"/>
        <v>0</v>
      </c>
    </row>
    <row r="663" spans="1:11" s="15" customFormat="1" ht="12.75" customHeight="1" outlineLevel="1" x14ac:dyDescent="0.2">
      <c r="A663" s="144" t="s">
        <v>411</v>
      </c>
      <c r="B663" s="45">
        <v>43374</v>
      </c>
      <c r="C663" s="50">
        <v>43646</v>
      </c>
      <c r="D663" s="54">
        <v>5</v>
      </c>
      <c r="E663" s="216"/>
      <c r="F663" s="216">
        <v>1633.83</v>
      </c>
      <c r="G663" s="63"/>
      <c r="H663" s="16">
        <f t="shared" si="19"/>
        <v>1633.83</v>
      </c>
      <c r="I663" s="92">
        <f t="shared" si="20"/>
        <v>1633.83</v>
      </c>
      <c r="J663" s="220">
        <f t="shared" si="23"/>
        <v>0</v>
      </c>
      <c r="K663" s="220">
        <f t="shared" si="24"/>
        <v>0</v>
      </c>
    </row>
    <row r="664" spans="1:11" s="15" customFormat="1" ht="12.75" customHeight="1" outlineLevel="1" x14ac:dyDescent="0.2">
      <c r="A664" s="38" t="s">
        <v>700</v>
      </c>
      <c r="B664" s="45">
        <v>43497</v>
      </c>
      <c r="C664" s="50">
        <v>43646</v>
      </c>
      <c r="D664" s="54">
        <v>10</v>
      </c>
      <c r="E664" s="216">
        <v>5400</v>
      </c>
      <c r="F664" s="216">
        <v>8242.9500000000007</v>
      </c>
      <c r="G664" s="63"/>
      <c r="H664" s="16">
        <f t="shared" si="19"/>
        <v>13642.95</v>
      </c>
      <c r="I664" s="92">
        <f t="shared" si="20"/>
        <v>13642.95</v>
      </c>
      <c r="J664" s="220">
        <f t="shared" si="23"/>
        <v>0</v>
      </c>
      <c r="K664" s="220">
        <f t="shared" si="24"/>
        <v>0</v>
      </c>
    </row>
    <row r="665" spans="1:11" s="15" customFormat="1" ht="12.75" customHeight="1" outlineLevel="1" x14ac:dyDescent="0.2">
      <c r="A665" s="145" t="s">
        <v>711</v>
      </c>
      <c r="B665" s="45">
        <v>43525</v>
      </c>
      <c r="C665" s="50">
        <v>43646</v>
      </c>
      <c r="D665" s="54">
        <v>5</v>
      </c>
      <c r="E665" s="216"/>
      <c r="F665" s="216">
        <v>7394.79</v>
      </c>
      <c r="G665" s="63"/>
      <c r="H665" s="16">
        <f>F665+E665+G665</f>
        <v>7394.79</v>
      </c>
      <c r="I665" s="92">
        <f t="shared" si="20"/>
        <v>7394.79</v>
      </c>
      <c r="J665" s="220">
        <f>H665-I665</f>
        <v>0</v>
      </c>
      <c r="K665" s="220">
        <f>H665-I665</f>
        <v>0</v>
      </c>
    </row>
    <row r="666" spans="1:11" s="15" customFormat="1" ht="12.75" customHeight="1" outlineLevel="1" x14ac:dyDescent="0.2">
      <c r="A666" s="145" t="s">
        <v>211</v>
      </c>
      <c r="B666" s="45">
        <v>43344</v>
      </c>
      <c r="C666" s="233">
        <v>43616</v>
      </c>
      <c r="D666" s="54">
        <v>5</v>
      </c>
      <c r="E666" s="216"/>
      <c r="F666" s="216">
        <v>1851.67</v>
      </c>
      <c r="G666" s="63"/>
      <c r="H666" s="16">
        <f t="shared" si="19"/>
        <v>1851.67</v>
      </c>
      <c r="I666" s="92">
        <f t="shared" si="20"/>
        <v>1851.67</v>
      </c>
      <c r="J666" s="220">
        <f t="shared" si="23"/>
        <v>0</v>
      </c>
      <c r="K666" s="220">
        <f t="shared" si="24"/>
        <v>0</v>
      </c>
    </row>
    <row r="667" spans="1:11" s="15" customFormat="1" ht="12.75" outlineLevel="1" x14ac:dyDescent="0.2">
      <c r="A667" s="144" t="s">
        <v>412</v>
      </c>
      <c r="B667" s="45">
        <v>43435</v>
      </c>
      <c r="C667" s="50">
        <v>43646</v>
      </c>
      <c r="D667" s="54">
        <v>5</v>
      </c>
      <c r="E667" s="216"/>
      <c r="F667" s="216">
        <v>1653.29</v>
      </c>
      <c r="G667" s="63"/>
      <c r="H667" s="16">
        <f t="shared" si="19"/>
        <v>1653.29</v>
      </c>
      <c r="I667" s="92">
        <f t="shared" si="20"/>
        <v>1653.29</v>
      </c>
      <c r="J667" s="220">
        <f t="shared" si="23"/>
        <v>0</v>
      </c>
      <c r="K667" s="220">
        <f t="shared" si="24"/>
        <v>0</v>
      </c>
    </row>
    <row r="668" spans="1:11" s="15" customFormat="1" ht="12.75" outlineLevel="1" x14ac:dyDescent="0.2">
      <c r="A668" s="144" t="s">
        <v>413</v>
      </c>
      <c r="B668" s="45">
        <v>43405</v>
      </c>
      <c r="C668" s="233">
        <v>43677</v>
      </c>
      <c r="D668" s="54">
        <v>5</v>
      </c>
      <c r="E668" s="216"/>
      <c r="F668" s="216">
        <v>1633.83</v>
      </c>
      <c r="G668" s="63"/>
      <c r="H668" s="16">
        <f t="shared" si="19"/>
        <v>1633.83</v>
      </c>
      <c r="I668" s="92">
        <f t="shared" si="20"/>
        <v>1633.83</v>
      </c>
      <c r="J668" s="220">
        <f t="shared" si="23"/>
        <v>0</v>
      </c>
      <c r="K668" s="220">
        <f t="shared" si="24"/>
        <v>0</v>
      </c>
    </row>
    <row r="669" spans="1:11" s="15" customFormat="1" ht="24" outlineLevel="1" x14ac:dyDescent="0.2">
      <c r="A669" s="145" t="s">
        <v>212</v>
      </c>
      <c r="B669" s="45">
        <v>43344</v>
      </c>
      <c r="C669" s="233">
        <v>43677</v>
      </c>
      <c r="D669" s="54">
        <v>5</v>
      </c>
      <c r="E669" s="216"/>
      <c r="F669" s="216">
        <v>1851.67</v>
      </c>
      <c r="G669" s="63"/>
      <c r="H669" s="16">
        <f t="shared" si="19"/>
        <v>1851.67</v>
      </c>
      <c r="I669" s="92">
        <f t="shared" si="20"/>
        <v>1851.67</v>
      </c>
      <c r="J669" s="220">
        <f t="shared" si="23"/>
        <v>0</v>
      </c>
      <c r="K669" s="220">
        <f t="shared" si="24"/>
        <v>0</v>
      </c>
    </row>
    <row r="670" spans="1:11" s="15" customFormat="1" ht="24" outlineLevel="1" x14ac:dyDescent="0.2">
      <c r="A670" s="145" t="s">
        <v>155</v>
      </c>
      <c r="B670" s="45">
        <v>43252</v>
      </c>
      <c r="C670" s="233">
        <v>43585</v>
      </c>
      <c r="D670" s="54">
        <v>5</v>
      </c>
      <c r="E670" s="216"/>
      <c r="F670" s="216">
        <v>1851.66</v>
      </c>
      <c r="G670" s="63"/>
      <c r="H670" s="16">
        <f t="shared" si="19"/>
        <v>1851.66</v>
      </c>
      <c r="I670" s="92">
        <f t="shared" si="20"/>
        <v>1851.66</v>
      </c>
      <c r="J670" s="220">
        <f t="shared" si="23"/>
        <v>0</v>
      </c>
      <c r="K670" s="220">
        <f t="shared" si="24"/>
        <v>0</v>
      </c>
    </row>
    <row r="671" spans="1:11" s="15" customFormat="1" ht="24" outlineLevel="1" x14ac:dyDescent="0.2">
      <c r="A671" s="144" t="s">
        <v>414</v>
      </c>
      <c r="B671" s="45">
        <v>43374</v>
      </c>
      <c r="C671" s="233">
        <v>43585</v>
      </c>
      <c r="D671" s="54">
        <v>5</v>
      </c>
      <c r="E671" s="216"/>
      <c r="F671" s="216">
        <v>1851.67</v>
      </c>
      <c r="G671" s="63"/>
      <c r="H671" s="16">
        <f t="shared" si="19"/>
        <v>1851.67</v>
      </c>
      <c r="I671" s="92">
        <f t="shared" si="20"/>
        <v>1851.67</v>
      </c>
      <c r="J671" s="220">
        <f t="shared" si="23"/>
        <v>0</v>
      </c>
      <c r="K671" s="220">
        <f t="shared" si="24"/>
        <v>0</v>
      </c>
    </row>
    <row r="672" spans="1:11" s="15" customFormat="1" ht="24" outlineLevel="1" x14ac:dyDescent="0.2">
      <c r="A672" s="38" t="s">
        <v>729</v>
      </c>
      <c r="B672" s="45">
        <v>43466</v>
      </c>
      <c r="C672" s="233">
        <v>43585</v>
      </c>
      <c r="D672" s="54">
        <v>5</v>
      </c>
      <c r="E672" s="216"/>
      <c r="F672" s="216">
        <v>1653.29</v>
      </c>
      <c r="G672" s="63"/>
      <c r="H672" s="16">
        <f t="shared" si="19"/>
        <v>1653.29</v>
      </c>
      <c r="I672" s="92">
        <f t="shared" si="20"/>
        <v>1653.29</v>
      </c>
      <c r="J672" s="220">
        <f t="shared" si="23"/>
        <v>0</v>
      </c>
      <c r="K672" s="220">
        <f t="shared" si="24"/>
        <v>0</v>
      </c>
    </row>
    <row r="673" spans="1:11" s="15" customFormat="1" ht="24" outlineLevel="1" x14ac:dyDescent="0.2">
      <c r="A673" s="144" t="s">
        <v>415</v>
      </c>
      <c r="B673" s="45">
        <v>43405</v>
      </c>
      <c r="C673" s="50">
        <v>43799</v>
      </c>
      <c r="D673" s="54">
        <v>5</v>
      </c>
      <c r="E673" s="216"/>
      <c r="F673" s="216">
        <v>4984.3999999999996</v>
      </c>
      <c r="G673" s="63"/>
      <c r="H673" s="16">
        <f t="shared" si="19"/>
        <v>4984.3999999999996</v>
      </c>
      <c r="I673" s="92">
        <f t="shared" si="20"/>
        <v>4984.3999999999996</v>
      </c>
      <c r="J673" s="220">
        <f t="shared" si="23"/>
        <v>0</v>
      </c>
      <c r="K673" s="220">
        <f t="shared" si="24"/>
        <v>0</v>
      </c>
    </row>
    <row r="674" spans="1:11" s="15" customFormat="1" ht="24" outlineLevel="1" x14ac:dyDescent="0.2">
      <c r="A674" s="144" t="s">
        <v>416</v>
      </c>
      <c r="B674" s="45">
        <v>43405</v>
      </c>
      <c r="C674" s="233">
        <v>43677</v>
      </c>
      <c r="D674" s="54">
        <v>5</v>
      </c>
      <c r="E674" s="216"/>
      <c r="F674" s="216">
        <v>1851.67</v>
      </c>
      <c r="G674" s="63"/>
      <c r="H674" s="16">
        <f t="shared" si="19"/>
        <v>1851.67</v>
      </c>
      <c r="I674" s="92">
        <f t="shared" si="20"/>
        <v>1851.67</v>
      </c>
      <c r="J674" s="220">
        <f t="shared" si="23"/>
        <v>0</v>
      </c>
      <c r="K674" s="220">
        <f t="shared" si="24"/>
        <v>0</v>
      </c>
    </row>
    <row r="675" spans="1:11" s="15" customFormat="1" ht="12.75" outlineLevel="1" x14ac:dyDescent="0.2">
      <c r="A675" s="38" t="s">
        <v>725</v>
      </c>
      <c r="B675" s="45">
        <v>43466</v>
      </c>
      <c r="C675" s="50">
        <v>43708</v>
      </c>
      <c r="D675" s="54">
        <v>5</v>
      </c>
      <c r="E675" s="216"/>
      <c r="F675" s="216">
        <v>2314.6</v>
      </c>
      <c r="G675" s="63"/>
      <c r="H675" s="16">
        <f t="shared" si="19"/>
        <v>2314.6</v>
      </c>
      <c r="I675" s="92">
        <f t="shared" si="20"/>
        <v>2314.6</v>
      </c>
      <c r="J675" s="220">
        <f t="shared" si="23"/>
        <v>0</v>
      </c>
      <c r="K675" s="220">
        <f t="shared" si="24"/>
        <v>0</v>
      </c>
    </row>
    <row r="676" spans="1:11" s="15" customFormat="1" ht="12.75" outlineLevel="1" x14ac:dyDescent="0.2">
      <c r="A676" s="145" t="s">
        <v>707</v>
      </c>
      <c r="B676" s="45">
        <v>43525</v>
      </c>
      <c r="C676" s="50">
        <v>43738</v>
      </c>
      <c r="D676" s="54">
        <v>5</v>
      </c>
      <c r="E676" s="216"/>
      <c r="F676" s="216">
        <v>2260.1999999999998</v>
      </c>
      <c r="G676" s="63"/>
      <c r="H676" s="16">
        <f>F676+E676+G676</f>
        <v>2260.1999999999998</v>
      </c>
      <c r="I676" s="92">
        <f t="shared" si="20"/>
        <v>2260.1999999999998</v>
      </c>
      <c r="J676" s="220">
        <f>H676-I676</f>
        <v>0</v>
      </c>
      <c r="K676" s="220">
        <f>H676-I676</f>
        <v>0</v>
      </c>
    </row>
    <row r="677" spans="1:11" s="15" customFormat="1" ht="12.75" outlineLevel="1" x14ac:dyDescent="0.2">
      <c r="A677" s="145" t="s">
        <v>213</v>
      </c>
      <c r="B677" s="45">
        <v>43344</v>
      </c>
      <c r="C677" s="50">
        <v>43646</v>
      </c>
      <c r="D677" s="54">
        <v>5</v>
      </c>
      <c r="E677" s="216"/>
      <c r="F677" s="216">
        <v>1307.07</v>
      </c>
      <c r="G677" s="63"/>
      <c r="H677" s="16">
        <f t="shared" ref="H677:H740" si="25">F677+E677+G677</f>
        <v>1307.07</v>
      </c>
      <c r="I677" s="92">
        <f t="shared" si="20"/>
        <v>1307.07</v>
      </c>
      <c r="J677" s="220">
        <f t="shared" si="23"/>
        <v>0</v>
      </c>
      <c r="K677" s="220">
        <f t="shared" si="24"/>
        <v>0</v>
      </c>
    </row>
    <row r="678" spans="1:11" s="15" customFormat="1" ht="24" outlineLevel="1" x14ac:dyDescent="0.2">
      <c r="A678" s="38" t="s">
        <v>698</v>
      </c>
      <c r="B678" s="45">
        <v>43497</v>
      </c>
      <c r="C678" s="50">
        <v>43769</v>
      </c>
      <c r="D678" s="54">
        <v>5</v>
      </c>
      <c r="E678" s="216"/>
      <c r="F678" s="216">
        <v>3328.58</v>
      </c>
      <c r="G678" s="63"/>
      <c r="H678" s="16">
        <f t="shared" si="25"/>
        <v>3328.58</v>
      </c>
      <c r="I678" s="92">
        <f t="shared" si="20"/>
        <v>3328.58</v>
      </c>
      <c r="J678" s="220">
        <f t="shared" si="23"/>
        <v>0</v>
      </c>
      <c r="K678" s="220">
        <f t="shared" si="24"/>
        <v>0</v>
      </c>
    </row>
    <row r="679" spans="1:11" s="15" customFormat="1" ht="12.75" outlineLevel="1" x14ac:dyDescent="0.2">
      <c r="A679" s="144" t="s">
        <v>417</v>
      </c>
      <c r="B679" s="45">
        <v>43405</v>
      </c>
      <c r="C679" s="233">
        <v>43585</v>
      </c>
      <c r="D679" s="54">
        <v>5</v>
      </c>
      <c r="E679" s="216"/>
      <c r="F679" s="216">
        <v>1851.67</v>
      </c>
      <c r="G679" s="63"/>
      <c r="H679" s="16">
        <f t="shared" si="25"/>
        <v>1851.67</v>
      </c>
      <c r="I679" s="92">
        <f t="shared" si="20"/>
        <v>1851.67</v>
      </c>
      <c r="J679" s="220">
        <f t="shared" si="23"/>
        <v>0</v>
      </c>
      <c r="K679" s="220">
        <f t="shared" si="24"/>
        <v>0</v>
      </c>
    </row>
    <row r="680" spans="1:11" s="15" customFormat="1" ht="12.75" outlineLevel="1" x14ac:dyDescent="0.2">
      <c r="A680" s="38" t="s">
        <v>686</v>
      </c>
      <c r="B680" s="45">
        <v>43497</v>
      </c>
      <c r="C680" s="50">
        <v>43646</v>
      </c>
      <c r="D680" s="54">
        <v>5</v>
      </c>
      <c r="E680" s="216"/>
      <c r="F680" s="216">
        <v>1653.54</v>
      </c>
      <c r="G680" s="63"/>
      <c r="H680" s="16">
        <f t="shared" si="25"/>
        <v>1653.54</v>
      </c>
      <c r="I680" s="92">
        <f t="shared" si="20"/>
        <v>1653.54</v>
      </c>
      <c r="J680" s="220">
        <f t="shared" si="23"/>
        <v>0</v>
      </c>
      <c r="K680" s="220">
        <f t="shared" si="24"/>
        <v>0</v>
      </c>
    </row>
    <row r="681" spans="1:11" s="15" customFormat="1" ht="12.75" outlineLevel="1" x14ac:dyDescent="0.2">
      <c r="A681" s="145" t="s">
        <v>697</v>
      </c>
      <c r="B681" s="45">
        <v>43525</v>
      </c>
      <c r="C681" s="233">
        <v>43616</v>
      </c>
      <c r="D681" s="54">
        <v>5</v>
      </c>
      <c r="E681" s="216"/>
      <c r="F681" s="216">
        <v>13759</v>
      </c>
      <c r="G681" s="63"/>
      <c r="H681" s="16">
        <f>F681+E681+G681</f>
        <v>13759</v>
      </c>
      <c r="I681" s="92">
        <f t="shared" si="20"/>
        <v>13759</v>
      </c>
      <c r="J681" s="220">
        <f>H681-I681</f>
        <v>0</v>
      </c>
      <c r="K681" s="220">
        <f>H681-I681</f>
        <v>0</v>
      </c>
    </row>
    <row r="682" spans="1:11" s="15" customFormat="1" ht="12.75" outlineLevel="1" x14ac:dyDescent="0.2">
      <c r="A682" s="145" t="s">
        <v>699</v>
      </c>
      <c r="B682" s="45">
        <v>43497</v>
      </c>
      <c r="C682" s="50">
        <v>43738</v>
      </c>
      <c r="D682" s="54">
        <v>5</v>
      </c>
      <c r="E682" s="216"/>
      <c r="F682" s="216">
        <v>1653.54</v>
      </c>
      <c r="G682" s="63"/>
      <c r="H682" s="16">
        <f>F682+E682+G682</f>
        <v>1653.54</v>
      </c>
      <c r="I682" s="92">
        <f t="shared" si="20"/>
        <v>1653.54</v>
      </c>
      <c r="J682" s="220">
        <f>H682-I682</f>
        <v>0</v>
      </c>
      <c r="K682" s="220">
        <f>H682-I682</f>
        <v>0</v>
      </c>
    </row>
    <row r="683" spans="1:11" s="15" customFormat="1" ht="12.75" outlineLevel="1" x14ac:dyDescent="0.2">
      <c r="A683" s="145" t="s">
        <v>214</v>
      </c>
      <c r="B683" s="45">
        <v>43282</v>
      </c>
      <c r="C683" s="50">
        <v>43708</v>
      </c>
      <c r="D683" s="54">
        <v>15</v>
      </c>
      <c r="E683" s="216">
        <v>14447</v>
      </c>
      <c r="F683" s="216">
        <v>5158.25</v>
      </c>
      <c r="G683" s="63"/>
      <c r="H683" s="16">
        <f t="shared" si="25"/>
        <v>19605.25</v>
      </c>
      <c r="I683" s="92">
        <f t="shared" si="20"/>
        <v>19605.25</v>
      </c>
      <c r="J683" s="220">
        <f t="shared" si="23"/>
        <v>0</v>
      </c>
      <c r="K683" s="220">
        <f t="shared" si="24"/>
        <v>0</v>
      </c>
    </row>
    <row r="684" spans="1:11" s="15" customFormat="1" ht="12.75" outlineLevel="1" x14ac:dyDescent="0.2">
      <c r="A684" s="145" t="s">
        <v>692</v>
      </c>
      <c r="B684" s="45">
        <v>43497</v>
      </c>
      <c r="C684" s="233">
        <v>43677</v>
      </c>
      <c r="D684" s="54">
        <v>5</v>
      </c>
      <c r="E684" s="216"/>
      <c r="F684" s="216">
        <v>1653.54</v>
      </c>
      <c r="G684" s="63"/>
      <c r="H684" s="16">
        <f t="shared" si="25"/>
        <v>1653.54</v>
      </c>
      <c r="I684" s="92">
        <f t="shared" si="20"/>
        <v>1653.54</v>
      </c>
      <c r="J684" s="220">
        <f t="shared" si="23"/>
        <v>0</v>
      </c>
      <c r="K684" s="220">
        <f t="shared" si="24"/>
        <v>0</v>
      </c>
    </row>
    <row r="685" spans="1:11" s="15" customFormat="1" ht="24" outlineLevel="1" x14ac:dyDescent="0.2">
      <c r="A685" s="145" t="s">
        <v>215</v>
      </c>
      <c r="B685" s="45">
        <v>43282</v>
      </c>
      <c r="C685" s="50">
        <v>43769</v>
      </c>
      <c r="D685" s="54">
        <v>15</v>
      </c>
      <c r="E685" s="216">
        <v>14599</v>
      </c>
      <c r="F685" s="216">
        <v>7765.59</v>
      </c>
      <c r="G685" s="63"/>
      <c r="H685" s="16">
        <f t="shared" si="25"/>
        <v>22364.59</v>
      </c>
      <c r="I685" s="92">
        <f t="shared" si="20"/>
        <v>22364.59</v>
      </c>
      <c r="J685" s="220">
        <f t="shared" si="23"/>
        <v>0</v>
      </c>
      <c r="K685" s="220">
        <f t="shared" si="24"/>
        <v>0</v>
      </c>
    </row>
    <row r="686" spans="1:11" s="15" customFormat="1" ht="12.75" outlineLevel="1" x14ac:dyDescent="0.2">
      <c r="A686" s="144" t="s">
        <v>418</v>
      </c>
      <c r="B686" s="45">
        <v>43435</v>
      </c>
      <c r="C686" s="233">
        <v>43585</v>
      </c>
      <c r="D686" s="54">
        <v>5</v>
      </c>
      <c r="E686" s="216"/>
      <c r="F686" s="216">
        <v>2184.9899999999998</v>
      </c>
      <c r="G686" s="63"/>
      <c r="H686" s="16">
        <f t="shared" si="25"/>
        <v>2184.9899999999998</v>
      </c>
      <c r="I686" s="92">
        <f t="shared" si="20"/>
        <v>2184.9899999999998</v>
      </c>
      <c r="J686" s="220">
        <f t="shared" si="23"/>
        <v>0</v>
      </c>
      <c r="K686" s="220">
        <f t="shared" si="24"/>
        <v>0</v>
      </c>
    </row>
    <row r="687" spans="1:11" s="15" customFormat="1" ht="24" outlineLevel="1" x14ac:dyDescent="0.2">
      <c r="A687" s="145" t="s">
        <v>26</v>
      </c>
      <c r="B687" s="45">
        <v>42826</v>
      </c>
      <c r="C687" s="50">
        <v>43708</v>
      </c>
      <c r="D687" s="54">
        <v>15</v>
      </c>
      <c r="E687" s="234">
        <v>45000</v>
      </c>
      <c r="F687" s="216">
        <v>9432.7800000000007</v>
      </c>
      <c r="G687" s="63"/>
      <c r="H687" s="16">
        <f t="shared" si="25"/>
        <v>54432.78</v>
      </c>
      <c r="I687" s="92">
        <f t="shared" si="20"/>
        <v>54432.78</v>
      </c>
      <c r="J687" s="220">
        <f t="shared" si="23"/>
        <v>0</v>
      </c>
      <c r="K687" s="220">
        <f t="shared" si="24"/>
        <v>0</v>
      </c>
    </row>
    <row r="688" spans="1:11" s="15" customFormat="1" ht="24" outlineLevel="1" x14ac:dyDescent="0.2">
      <c r="A688" s="145" t="s">
        <v>62</v>
      </c>
      <c r="B688" s="45">
        <v>43070</v>
      </c>
      <c r="C688" s="50">
        <v>43830</v>
      </c>
      <c r="D688" s="54">
        <v>5</v>
      </c>
      <c r="E688" s="216"/>
      <c r="F688" s="216">
        <v>1929.04</v>
      </c>
      <c r="G688" s="63"/>
      <c r="H688" s="16">
        <f t="shared" si="25"/>
        <v>1929.04</v>
      </c>
      <c r="I688" s="92">
        <f t="shared" si="20"/>
        <v>1929.04</v>
      </c>
      <c r="J688" s="220">
        <f t="shared" si="23"/>
        <v>0</v>
      </c>
      <c r="K688" s="220">
        <f t="shared" si="24"/>
        <v>0</v>
      </c>
    </row>
    <row r="689" spans="1:11" s="15" customFormat="1" ht="24" outlineLevel="1" x14ac:dyDescent="0.2">
      <c r="A689" s="145" t="s">
        <v>63</v>
      </c>
      <c r="B689" s="45">
        <v>43070</v>
      </c>
      <c r="C689" s="50">
        <v>43708</v>
      </c>
      <c r="D689" s="54">
        <v>5</v>
      </c>
      <c r="E689" s="216"/>
      <c r="F689" s="216">
        <v>1929.04</v>
      </c>
      <c r="G689" s="63"/>
      <c r="H689" s="16">
        <f t="shared" si="25"/>
        <v>1929.04</v>
      </c>
      <c r="I689" s="92">
        <f t="shared" si="20"/>
        <v>1929.04</v>
      </c>
      <c r="J689" s="220">
        <f t="shared" si="23"/>
        <v>0</v>
      </c>
      <c r="K689" s="220">
        <f t="shared" si="24"/>
        <v>0</v>
      </c>
    </row>
    <row r="690" spans="1:11" s="15" customFormat="1" ht="12.75" outlineLevel="1" x14ac:dyDescent="0.2">
      <c r="A690" s="145" t="s">
        <v>712</v>
      </c>
      <c r="B690" s="45">
        <v>43525</v>
      </c>
      <c r="C690" s="50">
        <v>43769</v>
      </c>
      <c r="D690" s="54">
        <v>5</v>
      </c>
      <c r="E690" s="216"/>
      <c r="F690" s="216">
        <v>7883.77</v>
      </c>
      <c r="G690" s="63"/>
      <c r="H690" s="16">
        <f t="shared" si="25"/>
        <v>7883.77</v>
      </c>
      <c r="I690" s="92">
        <f t="shared" si="20"/>
        <v>7883.77</v>
      </c>
      <c r="J690" s="220">
        <f t="shared" si="23"/>
        <v>0</v>
      </c>
      <c r="K690" s="220">
        <f t="shared" si="24"/>
        <v>0</v>
      </c>
    </row>
    <row r="691" spans="1:11" s="15" customFormat="1" ht="12.75" outlineLevel="1" x14ac:dyDescent="0.2">
      <c r="A691" s="145" t="s">
        <v>713</v>
      </c>
      <c r="B691" s="45">
        <v>43525</v>
      </c>
      <c r="C691" s="50">
        <v>43738</v>
      </c>
      <c r="D691" s="54">
        <v>5</v>
      </c>
      <c r="E691" s="216"/>
      <c r="F691" s="216">
        <v>7253.6</v>
      </c>
      <c r="G691" s="63"/>
      <c r="H691" s="16">
        <f>F691+E691+G691</f>
        <v>7253.6</v>
      </c>
      <c r="I691" s="92">
        <f t="shared" si="20"/>
        <v>7253.6</v>
      </c>
      <c r="J691" s="220">
        <f>H691-I691</f>
        <v>0</v>
      </c>
      <c r="K691" s="220">
        <f>H691-I691</f>
        <v>0</v>
      </c>
    </row>
    <row r="692" spans="1:11" s="15" customFormat="1" ht="24" outlineLevel="1" x14ac:dyDescent="0.2">
      <c r="A692" s="145" t="s">
        <v>156</v>
      </c>
      <c r="B692" s="45">
        <v>43221</v>
      </c>
      <c r="C692" s="233">
        <v>43677</v>
      </c>
      <c r="D692" s="54">
        <v>15</v>
      </c>
      <c r="E692" s="216">
        <v>15035</v>
      </c>
      <c r="F692" s="216">
        <v>2692.11</v>
      </c>
      <c r="G692" s="63"/>
      <c r="H692" s="16">
        <f t="shared" si="25"/>
        <v>17727.11</v>
      </c>
      <c r="I692" s="92">
        <f t="shared" si="20"/>
        <v>17727.11</v>
      </c>
      <c r="J692" s="220">
        <f t="shared" si="23"/>
        <v>0</v>
      </c>
      <c r="K692" s="220">
        <f t="shared" si="24"/>
        <v>0</v>
      </c>
    </row>
    <row r="693" spans="1:11" s="15" customFormat="1" ht="24" outlineLevel="1" x14ac:dyDescent="0.2">
      <c r="A693" s="145" t="s">
        <v>689</v>
      </c>
      <c r="B693" s="45">
        <v>43497</v>
      </c>
      <c r="C693" s="50">
        <v>43708</v>
      </c>
      <c r="D693" s="54">
        <v>5</v>
      </c>
      <c r="E693" s="216"/>
      <c r="F693" s="216">
        <v>2777.94</v>
      </c>
      <c r="G693" s="63"/>
      <c r="H693" s="16">
        <f>F693+E693+G693</f>
        <v>2777.94</v>
      </c>
      <c r="I693" s="92">
        <f t="shared" si="20"/>
        <v>2777.94</v>
      </c>
      <c r="J693" s="220">
        <f>H693-I693</f>
        <v>0</v>
      </c>
      <c r="K693" s="220">
        <f>H693-I693</f>
        <v>0</v>
      </c>
    </row>
    <row r="694" spans="1:11" s="15" customFormat="1" ht="24" outlineLevel="1" x14ac:dyDescent="0.2">
      <c r="A694" s="145" t="s">
        <v>157</v>
      </c>
      <c r="B694" s="45">
        <v>43252</v>
      </c>
      <c r="C694" s="50">
        <v>43830</v>
      </c>
      <c r="D694" s="54">
        <v>5</v>
      </c>
      <c r="E694" s="216"/>
      <c r="F694" s="216">
        <v>2314.6</v>
      </c>
      <c r="G694" s="63"/>
      <c r="H694" s="16">
        <f t="shared" si="25"/>
        <v>2314.6</v>
      </c>
      <c r="I694" s="92">
        <f t="shared" si="20"/>
        <v>2314.6</v>
      </c>
      <c r="J694" s="220">
        <f t="shared" si="23"/>
        <v>0</v>
      </c>
      <c r="K694" s="220">
        <f t="shared" si="24"/>
        <v>0</v>
      </c>
    </row>
    <row r="695" spans="1:11" s="15" customFormat="1" ht="36" outlineLevel="1" x14ac:dyDescent="0.2">
      <c r="A695" s="145" t="s">
        <v>158</v>
      </c>
      <c r="B695" s="45">
        <v>43221</v>
      </c>
      <c r="C695" s="50">
        <v>43708</v>
      </c>
      <c r="D695" s="54">
        <v>15</v>
      </c>
      <c r="E695" s="216">
        <v>18181</v>
      </c>
      <c r="F695" s="216">
        <v>8089.95</v>
      </c>
      <c r="G695" s="63"/>
      <c r="H695" s="16">
        <f t="shared" si="25"/>
        <v>26270.95</v>
      </c>
      <c r="I695" s="92">
        <f t="shared" si="20"/>
        <v>26270.95</v>
      </c>
      <c r="J695" s="220">
        <f t="shared" si="23"/>
        <v>0</v>
      </c>
      <c r="K695" s="220">
        <f t="shared" si="24"/>
        <v>0</v>
      </c>
    </row>
    <row r="696" spans="1:11" s="15" customFormat="1" ht="12.75" outlineLevel="1" x14ac:dyDescent="0.2">
      <c r="A696" s="145" t="s">
        <v>693</v>
      </c>
      <c r="B696" s="45">
        <v>43497</v>
      </c>
      <c r="C696" s="50">
        <v>43646</v>
      </c>
      <c r="D696" s="54">
        <v>5</v>
      </c>
      <c r="E696" s="216"/>
      <c r="F696" s="216">
        <v>2314.9499999999998</v>
      </c>
      <c r="G696" s="63"/>
      <c r="H696" s="16">
        <f>F696+E696+G696</f>
        <v>2314.9499999999998</v>
      </c>
      <c r="I696" s="92">
        <f t="shared" si="20"/>
        <v>2314.9499999999998</v>
      </c>
      <c r="J696" s="220">
        <f>H696-I696</f>
        <v>0</v>
      </c>
      <c r="K696" s="220">
        <f>H696-I696</f>
        <v>0</v>
      </c>
    </row>
    <row r="697" spans="1:11" s="15" customFormat="1" ht="12.75" outlineLevel="1" x14ac:dyDescent="0.2">
      <c r="A697" s="145" t="s">
        <v>696</v>
      </c>
      <c r="B697" s="45">
        <v>43497</v>
      </c>
      <c r="C697" s="50">
        <v>43646</v>
      </c>
      <c r="D697" s="54">
        <v>5</v>
      </c>
      <c r="E697" s="216"/>
      <c r="F697" s="216">
        <v>2645.66</v>
      </c>
      <c r="G697" s="63"/>
      <c r="H697" s="16">
        <f>F697+E697+G697</f>
        <v>2645.66</v>
      </c>
      <c r="I697" s="92">
        <f t="shared" si="20"/>
        <v>2645.66</v>
      </c>
      <c r="J697" s="220">
        <f>H697-I697</f>
        <v>0</v>
      </c>
      <c r="K697" s="220">
        <f>H697-I697</f>
        <v>0</v>
      </c>
    </row>
    <row r="698" spans="1:11" s="15" customFormat="1" ht="24" outlineLevel="1" x14ac:dyDescent="0.2">
      <c r="A698" s="144" t="s">
        <v>419</v>
      </c>
      <c r="B698" s="45">
        <v>43374</v>
      </c>
      <c r="C698" s="233">
        <v>43677</v>
      </c>
      <c r="D698" s="54">
        <v>10</v>
      </c>
      <c r="E698" s="216"/>
      <c r="F698" s="216">
        <v>8266.81</v>
      </c>
      <c r="G698" s="63"/>
      <c r="H698" s="16">
        <f t="shared" si="25"/>
        <v>8266.81</v>
      </c>
      <c r="I698" s="92">
        <f t="shared" si="20"/>
        <v>8266.81</v>
      </c>
      <c r="J698" s="220">
        <f>H698-I698</f>
        <v>0</v>
      </c>
      <c r="K698" s="220">
        <f>H698-I698</f>
        <v>0</v>
      </c>
    </row>
    <row r="699" spans="1:11" s="15" customFormat="1" ht="24" outlineLevel="1" x14ac:dyDescent="0.2">
      <c r="A699" s="144" t="s">
        <v>420</v>
      </c>
      <c r="B699" s="45">
        <v>43405</v>
      </c>
      <c r="C699" s="50">
        <v>43646</v>
      </c>
      <c r="D699" s="54">
        <v>5</v>
      </c>
      <c r="E699" s="216"/>
      <c r="F699" s="216">
        <v>4166.2700000000004</v>
      </c>
      <c r="G699" s="63"/>
      <c r="H699" s="16">
        <f t="shared" si="25"/>
        <v>4166.2700000000004</v>
      </c>
      <c r="I699" s="92">
        <f t="shared" si="20"/>
        <v>4166.2700000000004</v>
      </c>
      <c r="J699" s="220">
        <f>H699-I699</f>
        <v>0</v>
      </c>
      <c r="K699" s="220">
        <f>H699-I699</f>
        <v>0</v>
      </c>
    </row>
    <row r="700" spans="1:11" s="15" customFormat="1" ht="12.75" outlineLevel="1" x14ac:dyDescent="0.2">
      <c r="A700" s="145" t="s">
        <v>718</v>
      </c>
      <c r="B700" s="45">
        <v>43525</v>
      </c>
      <c r="C700" s="50">
        <v>43708</v>
      </c>
      <c r="D700" s="54">
        <v>5</v>
      </c>
      <c r="E700" s="216"/>
      <c r="F700" s="216">
        <v>3178.42</v>
      </c>
      <c r="G700" s="63"/>
      <c r="H700" s="16">
        <f>F700+E700+G700</f>
        <v>3178.42</v>
      </c>
      <c r="I700" s="92">
        <f t="shared" si="20"/>
        <v>3178.42</v>
      </c>
      <c r="J700" s="220">
        <f>H700-I700</f>
        <v>0</v>
      </c>
      <c r="K700" s="220">
        <f>H700-I700</f>
        <v>0</v>
      </c>
    </row>
    <row r="701" spans="1:11" s="15" customFormat="1" ht="24" outlineLevel="1" x14ac:dyDescent="0.2">
      <c r="A701" s="145" t="s">
        <v>216</v>
      </c>
      <c r="B701" s="45">
        <v>43313</v>
      </c>
      <c r="C701" s="233">
        <v>43616</v>
      </c>
      <c r="D701" s="54">
        <v>85</v>
      </c>
      <c r="E701" s="216">
        <v>335637.7</v>
      </c>
      <c r="F701" s="216">
        <v>9540.67</v>
      </c>
      <c r="G701" s="63"/>
      <c r="H701" s="16">
        <f t="shared" si="25"/>
        <v>345178.37</v>
      </c>
      <c r="I701" s="92">
        <f t="shared" si="20"/>
        <v>345178.37</v>
      </c>
      <c r="J701" s="220">
        <f t="shared" si="23"/>
        <v>0</v>
      </c>
      <c r="K701" s="220">
        <f t="shared" si="24"/>
        <v>0</v>
      </c>
    </row>
    <row r="702" spans="1:11" s="15" customFormat="1" ht="24" outlineLevel="1" x14ac:dyDescent="0.2">
      <c r="A702" s="145" t="s">
        <v>733</v>
      </c>
      <c r="B702" s="45">
        <v>43466</v>
      </c>
      <c r="C702" s="50">
        <v>43646</v>
      </c>
      <c r="D702" s="54">
        <v>5</v>
      </c>
      <c r="E702" s="216"/>
      <c r="F702" s="216">
        <v>2116.21</v>
      </c>
      <c r="G702" s="63"/>
      <c r="H702" s="16">
        <f t="shared" si="25"/>
        <v>2116.21</v>
      </c>
      <c r="I702" s="92">
        <f t="shared" si="20"/>
        <v>2116.21</v>
      </c>
      <c r="J702" s="220">
        <f t="shared" si="23"/>
        <v>0</v>
      </c>
      <c r="K702" s="220">
        <f t="shared" si="24"/>
        <v>0</v>
      </c>
    </row>
    <row r="703" spans="1:11" s="15" customFormat="1" ht="24" outlineLevel="1" x14ac:dyDescent="0.2">
      <c r="A703" s="145" t="s">
        <v>688</v>
      </c>
      <c r="B703" s="45">
        <v>43497</v>
      </c>
      <c r="C703" s="50">
        <v>43646</v>
      </c>
      <c r="D703" s="54">
        <v>5</v>
      </c>
      <c r="E703" s="216"/>
      <c r="F703" s="216">
        <v>1653.54</v>
      </c>
      <c r="G703" s="63"/>
      <c r="H703" s="16">
        <f t="shared" si="25"/>
        <v>1653.54</v>
      </c>
      <c r="I703" s="92">
        <f t="shared" si="20"/>
        <v>1653.54</v>
      </c>
      <c r="J703" s="220">
        <f t="shared" si="23"/>
        <v>0</v>
      </c>
      <c r="K703" s="220">
        <f t="shared" si="24"/>
        <v>0</v>
      </c>
    </row>
    <row r="704" spans="1:11" s="15" customFormat="1" ht="24" outlineLevel="1" x14ac:dyDescent="0.2">
      <c r="A704" s="145" t="s">
        <v>159</v>
      </c>
      <c r="B704" s="45">
        <v>43221</v>
      </c>
      <c r="C704" s="233">
        <v>43677</v>
      </c>
      <c r="D704" s="54">
        <v>10</v>
      </c>
      <c r="E704" s="216">
        <v>1600</v>
      </c>
      <c r="F704" s="216">
        <v>2660.1</v>
      </c>
      <c r="G704" s="63"/>
      <c r="H704" s="16">
        <f t="shared" si="25"/>
        <v>4260.1000000000004</v>
      </c>
      <c r="I704" s="92">
        <f t="shared" si="20"/>
        <v>4260.1000000000004</v>
      </c>
      <c r="J704" s="220">
        <f t="shared" si="23"/>
        <v>0</v>
      </c>
      <c r="K704" s="220">
        <f t="shared" si="24"/>
        <v>0</v>
      </c>
    </row>
    <row r="705" spans="1:11" s="15" customFormat="1" ht="24" outlineLevel="1" x14ac:dyDescent="0.2">
      <c r="A705" s="145" t="s">
        <v>160</v>
      </c>
      <c r="B705" s="45">
        <v>43221</v>
      </c>
      <c r="C705" s="50">
        <v>43708</v>
      </c>
      <c r="D705" s="54">
        <v>40</v>
      </c>
      <c r="E705" s="216">
        <v>109990</v>
      </c>
      <c r="F705" s="216">
        <v>5938.58</v>
      </c>
      <c r="G705" s="63"/>
      <c r="H705" s="16">
        <f t="shared" si="25"/>
        <v>115928.58</v>
      </c>
      <c r="I705" s="92">
        <f t="shared" si="20"/>
        <v>115928.58</v>
      </c>
      <c r="J705" s="220">
        <f>H705-I705</f>
        <v>0</v>
      </c>
      <c r="K705" s="220">
        <f>H705-I705</f>
        <v>0</v>
      </c>
    </row>
    <row r="706" spans="1:11" s="15" customFormat="1" ht="24" outlineLevel="1" x14ac:dyDescent="0.2">
      <c r="A706" s="145" t="s">
        <v>161</v>
      </c>
      <c r="B706" s="45">
        <v>43221</v>
      </c>
      <c r="C706" s="50">
        <v>43646</v>
      </c>
      <c r="D706" s="54">
        <v>10</v>
      </c>
      <c r="E706" s="216">
        <v>2700</v>
      </c>
      <c r="F706" s="216">
        <v>4903.9399999999996</v>
      </c>
      <c r="G706" s="63"/>
      <c r="H706" s="16">
        <f t="shared" si="25"/>
        <v>7603.94</v>
      </c>
      <c r="I706" s="92">
        <f t="shared" si="20"/>
        <v>7603.94</v>
      </c>
      <c r="J706" s="220">
        <f>H706-I706</f>
        <v>0</v>
      </c>
      <c r="K706" s="220">
        <f>H706-I706</f>
        <v>0</v>
      </c>
    </row>
    <row r="707" spans="1:11" s="15" customFormat="1" ht="24" outlineLevel="1" x14ac:dyDescent="0.2">
      <c r="A707" s="145" t="s">
        <v>728</v>
      </c>
      <c r="B707" s="45">
        <v>43466</v>
      </c>
      <c r="C707" s="233">
        <v>43585</v>
      </c>
      <c r="D707" s="54">
        <v>5</v>
      </c>
      <c r="E707" s="216"/>
      <c r="F707" s="216">
        <v>1653.29</v>
      </c>
      <c r="G707" s="63"/>
      <c r="H707" s="16">
        <f>F707+E707+G707</f>
        <v>1653.29</v>
      </c>
      <c r="I707" s="92">
        <f t="shared" si="20"/>
        <v>1653.29</v>
      </c>
      <c r="J707" s="220">
        <f>H707-I707</f>
        <v>0</v>
      </c>
      <c r="K707" s="220">
        <f>H707-I707</f>
        <v>0</v>
      </c>
    </row>
    <row r="708" spans="1:11" s="15" customFormat="1" ht="24" outlineLevel="1" x14ac:dyDescent="0.2">
      <c r="A708" s="145" t="s">
        <v>727</v>
      </c>
      <c r="B708" s="45">
        <v>43466</v>
      </c>
      <c r="C708" s="233">
        <v>43585</v>
      </c>
      <c r="D708" s="54">
        <v>5</v>
      </c>
      <c r="E708" s="216"/>
      <c r="F708" s="216">
        <v>1653.29</v>
      </c>
      <c r="G708" s="63"/>
      <c r="H708" s="16">
        <f>F708+E708+G708</f>
        <v>1653.29</v>
      </c>
      <c r="I708" s="92">
        <f t="shared" si="20"/>
        <v>1653.29</v>
      </c>
      <c r="J708" s="220">
        <f>H708-I708</f>
        <v>0</v>
      </c>
      <c r="K708" s="220">
        <f>H708-I708</f>
        <v>0</v>
      </c>
    </row>
    <row r="709" spans="1:11" s="15" customFormat="1" ht="24" outlineLevel="1" x14ac:dyDescent="0.2">
      <c r="A709" s="144" t="s">
        <v>421</v>
      </c>
      <c r="B709" s="45">
        <v>43435</v>
      </c>
      <c r="C709" s="233">
        <v>43585</v>
      </c>
      <c r="D709" s="54">
        <v>10</v>
      </c>
      <c r="E709" s="216">
        <v>6400</v>
      </c>
      <c r="F709" s="216">
        <v>4499.5200000000004</v>
      </c>
      <c r="G709" s="63"/>
      <c r="H709" s="16">
        <f t="shared" si="25"/>
        <v>10899.52</v>
      </c>
      <c r="I709" s="92">
        <f t="shared" si="20"/>
        <v>10899.52</v>
      </c>
      <c r="J709" s="220">
        <f>H709-I709</f>
        <v>0</v>
      </c>
      <c r="K709" s="220">
        <f>H709-I709</f>
        <v>0</v>
      </c>
    </row>
    <row r="710" spans="1:11" s="15" customFormat="1" ht="24" outlineLevel="1" x14ac:dyDescent="0.2">
      <c r="A710" s="145" t="s">
        <v>27</v>
      </c>
      <c r="B710" s="45">
        <v>42948</v>
      </c>
      <c r="C710" s="233">
        <v>43616</v>
      </c>
      <c r="D710" s="54">
        <v>5</v>
      </c>
      <c r="E710" s="216"/>
      <c r="F710" s="216">
        <v>8299.4599999999991</v>
      </c>
      <c r="G710" s="63"/>
      <c r="H710" s="16">
        <f t="shared" si="25"/>
        <v>8299.4599999999991</v>
      </c>
      <c r="I710" s="92">
        <f t="shared" si="20"/>
        <v>8299.4599999999991</v>
      </c>
      <c r="J710" s="220">
        <f t="shared" ref="J710:J758" si="26">H710-I710</f>
        <v>0</v>
      </c>
      <c r="K710" s="220">
        <f t="shared" ref="K710:K758" si="27">H710-I710</f>
        <v>0</v>
      </c>
    </row>
    <row r="711" spans="1:11" s="15" customFormat="1" ht="24" outlineLevel="1" x14ac:dyDescent="0.2">
      <c r="A711" s="145" t="s">
        <v>726</v>
      </c>
      <c r="B711" s="45">
        <v>43466</v>
      </c>
      <c r="C711" s="233">
        <v>43616</v>
      </c>
      <c r="D711" s="54">
        <v>5</v>
      </c>
      <c r="E711" s="216"/>
      <c r="F711" s="216">
        <v>1653.29</v>
      </c>
      <c r="G711" s="63"/>
      <c r="H711" s="16">
        <f t="shared" si="25"/>
        <v>1653.29</v>
      </c>
      <c r="I711" s="92">
        <f t="shared" si="20"/>
        <v>1653.29</v>
      </c>
      <c r="J711" s="220">
        <f t="shared" si="26"/>
        <v>0</v>
      </c>
      <c r="K711" s="220">
        <f t="shared" si="27"/>
        <v>0</v>
      </c>
    </row>
    <row r="712" spans="1:11" s="15" customFormat="1" ht="36" outlineLevel="1" x14ac:dyDescent="0.2">
      <c r="A712" s="144" t="s">
        <v>422</v>
      </c>
      <c r="B712" s="45">
        <v>43405</v>
      </c>
      <c r="C712" s="233">
        <v>43585</v>
      </c>
      <c r="D712" s="54">
        <v>10</v>
      </c>
      <c r="E712" s="216">
        <v>1600</v>
      </c>
      <c r="F712" s="216">
        <v>1633.83</v>
      </c>
      <c r="G712" s="63"/>
      <c r="H712" s="16">
        <f t="shared" si="25"/>
        <v>3233.83</v>
      </c>
      <c r="I712" s="92">
        <f t="shared" si="20"/>
        <v>3233.83</v>
      </c>
      <c r="J712" s="220">
        <f t="shared" si="26"/>
        <v>0</v>
      </c>
      <c r="K712" s="220">
        <f t="shared" si="27"/>
        <v>0</v>
      </c>
    </row>
    <row r="713" spans="1:11" s="15" customFormat="1" ht="24" outlineLevel="1" x14ac:dyDescent="0.2">
      <c r="A713" s="38" t="s">
        <v>690</v>
      </c>
      <c r="B713" s="45">
        <v>43497</v>
      </c>
      <c r="C713" s="50">
        <v>43708</v>
      </c>
      <c r="D713" s="54">
        <v>5</v>
      </c>
      <c r="E713" s="216"/>
      <c r="F713" s="216">
        <v>1653.54</v>
      </c>
      <c r="G713" s="63"/>
      <c r="H713" s="16">
        <f>F713+E713+G713</f>
        <v>1653.54</v>
      </c>
      <c r="I713" s="92">
        <f t="shared" si="20"/>
        <v>1653.54</v>
      </c>
      <c r="J713" s="220">
        <f>H713-I713</f>
        <v>0</v>
      </c>
      <c r="K713" s="220">
        <f>H713-I713</f>
        <v>0</v>
      </c>
    </row>
    <row r="714" spans="1:11" s="15" customFormat="1" ht="24" outlineLevel="1" x14ac:dyDescent="0.2">
      <c r="A714" s="145" t="s">
        <v>64</v>
      </c>
      <c r="B714" s="45">
        <v>43070</v>
      </c>
      <c r="C714" s="50">
        <v>43769</v>
      </c>
      <c r="D714" s="54">
        <v>5</v>
      </c>
      <c r="E714" s="216"/>
      <c r="F714" s="216">
        <v>6881.74</v>
      </c>
      <c r="G714" s="63"/>
      <c r="H714" s="16">
        <f t="shared" si="25"/>
        <v>6881.74</v>
      </c>
      <c r="I714" s="92">
        <f t="shared" si="20"/>
        <v>6881.74</v>
      </c>
      <c r="J714" s="220">
        <f t="shared" si="26"/>
        <v>0</v>
      </c>
      <c r="K714" s="220">
        <f t="shared" si="27"/>
        <v>0</v>
      </c>
    </row>
    <row r="715" spans="1:11" s="15" customFormat="1" ht="24" outlineLevel="1" x14ac:dyDescent="0.2">
      <c r="A715" s="145" t="s">
        <v>65</v>
      </c>
      <c r="B715" s="45">
        <v>43040</v>
      </c>
      <c r="C715" s="50">
        <v>43830</v>
      </c>
      <c r="D715" s="54">
        <v>5</v>
      </c>
      <c r="E715" s="216"/>
      <c r="F715" s="216">
        <v>1361.67</v>
      </c>
      <c r="G715" s="63"/>
      <c r="H715" s="16">
        <f t="shared" si="25"/>
        <v>1361.67</v>
      </c>
      <c r="I715" s="92">
        <f t="shared" si="20"/>
        <v>1361.67</v>
      </c>
      <c r="J715" s="220">
        <f t="shared" si="26"/>
        <v>0</v>
      </c>
      <c r="K715" s="220">
        <f t="shared" si="27"/>
        <v>0</v>
      </c>
    </row>
    <row r="716" spans="1:11" s="15" customFormat="1" ht="24" outlineLevel="1" x14ac:dyDescent="0.2">
      <c r="A716" s="145" t="s">
        <v>1602</v>
      </c>
      <c r="B716" s="45">
        <v>43435</v>
      </c>
      <c r="C716" s="233">
        <v>43585</v>
      </c>
      <c r="D716" s="54">
        <v>10</v>
      </c>
      <c r="E716" s="216">
        <v>1800</v>
      </c>
      <c r="F716" s="216">
        <v>1983.94</v>
      </c>
      <c r="G716" s="63"/>
      <c r="H716" s="16">
        <f t="shared" si="25"/>
        <v>3783.94</v>
      </c>
      <c r="I716" s="92">
        <f t="shared" si="20"/>
        <v>3783.94</v>
      </c>
      <c r="J716" s="220">
        <f t="shared" si="26"/>
        <v>0</v>
      </c>
      <c r="K716" s="220">
        <f t="shared" si="27"/>
        <v>0</v>
      </c>
    </row>
    <row r="717" spans="1:11" s="15" customFormat="1" ht="24" outlineLevel="1" x14ac:dyDescent="0.2">
      <c r="A717" s="145" t="s">
        <v>28</v>
      </c>
      <c r="B717" s="45">
        <v>42887</v>
      </c>
      <c r="C717" s="50">
        <v>43769</v>
      </c>
      <c r="D717" s="54">
        <v>5</v>
      </c>
      <c r="E717" s="234"/>
      <c r="F717" s="216">
        <v>6710.26</v>
      </c>
      <c r="G717" s="63"/>
      <c r="H717" s="16">
        <f t="shared" si="25"/>
        <v>6710.26</v>
      </c>
      <c r="I717" s="92">
        <f t="shared" si="20"/>
        <v>6710.26</v>
      </c>
      <c r="J717" s="220">
        <f t="shared" si="26"/>
        <v>0</v>
      </c>
      <c r="K717" s="220">
        <f t="shared" si="27"/>
        <v>0</v>
      </c>
    </row>
    <row r="718" spans="1:11" s="15" customFormat="1" ht="36" outlineLevel="1" x14ac:dyDescent="0.2">
      <c r="A718" s="145" t="s">
        <v>66</v>
      </c>
      <c r="B718" s="45">
        <v>43070</v>
      </c>
      <c r="C718" s="233">
        <v>43677</v>
      </c>
      <c r="D718" s="54">
        <v>10</v>
      </c>
      <c r="E718" s="216">
        <v>4800</v>
      </c>
      <c r="F718" s="216">
        <v>3444.72</v>
      </c>
      <c r="G718" s="63"/>
      <c r="H718" s="16">
        <f t="shared" si="25"/>
        <v>8244.7199999999993</v>
      </c>
      <c r="I718" s="92">
        <f t="shared" si="20"/>
        <v>8244.7199999999993</v>
      </c>
      <c r="J718" s="220">
        <f t="shared" si="26"/>
        <v>0</v>
      </c>
      <c r="K718" s="220">
        <f t="shared" si="27"/>
        <v>0</v>
      </c>
    </row>
    <row r="719" spans="1:11" s="15" customFormat="1" ht="36" outlineLevel="1" x14ac:dyDescent="0.2">
      <c r="A719" s="145" t="s">
        <v>29</v>
      </c>
      <c r="B719" s="45">
        <v>42675</v>
      </c>
      <c r="C719" s="50">
        <v>43738</v>
      </c>
      <c r="D719" s="54">
        <v>5</v>
      </c>
      <c r="E719" s="234"/>
      <c r="F719" s="216">
        <v>1962.52</v>
      </c>
      <c r="G719" s="63"/>
      <c r="H719" s="16">
        <f t="shared" si="25"/>
        <v>1962.52</v>
      </c>
      <c r="I719" s="92">
        <f t="shared" si="20"/>
        <v>1962.52</v>
      </c>
      <c r="J719" s="220">
        <f t="shared" si="26"/>
        <v>0</v>
      </c>
      <c r="K719" s="220">
        <f t="shared" si="27"/>
        <v>0</v>
      </c>
    </row>
    <row r="720" spans="1:11" s="15" customFormat="1" ht="24" outlineLevel="1" x14ac:dyDescent="0.2">
      <c r="A720" s="145" t="s">
        <v>30</v>
      </c>
      <c r="B720" s="45">
        <v>42948</v>
      </c>
      <c r="C720" s="50">
        <v>43799</v>
      </c>
      <c r="D720" s="54">
        <v>15</v>
      </c>
      <c r="E720" s="235">
        <v>45000</v>
      </c>
      <c r="F720" s="216">
        <v>9025.4599999999991</v>
      </c>
      <c r="G720" s="63"/>
      <c r="H720" s="16">
        <f t="shared" si="25"/>
        <v>54025.46</v>
      </c>
      <c r="I720" s="92">
        <f t="shared" si="20"/>
        <v>54025.46</v>
      </c>
      <c r="J720" s="220">
        <f t="shared" si="26"/>
        <v>0</v>
      </c>
      <c r="K720" s="220">
        <f t="shared" si="27"/>
        <v>0</v>
      </c>
    </row>
    <row r="721" spans="1:11" s="15" customFormat="1" ht="24" outlineLevel="1" x14ac:dyDescent="0.2">
      <c r="A721" s="145" t="s">
        <v>217</v>
      </c>
      <c r="B721" s="45">
        <v>43282</v>
      </c>
      <c r="C721" s="50">
        <v>43830</v>
      </c>
      <c r="D721" s="54">
        <v>10</v>
      </c>
      <c r="E721" s="216"/>
      <c r="F721" s="216">
        <v>5466.22</v>
      </c>
      <c r="G721" s="63"/>
      <c r="H721" s="16">
        <f t="shared" si="25"/>
        <v>5466.22</v>
      </c>
      <c r="I721" s="92">
        <f t="shared" si="20"/>
        <v>5466.22</v>
      </c>
      <c r="J721" s="220">
        <f t="shared" si="26"/>
        <v>0</v>
      </c>
      <c r="K721" s="220">
        <f t="shared" si="27"/>
        <v>0</v>
      </c>
    </row>
    <row r="722" spans="1:11" s="15" customFormat="1" ht="24" outlineLevel="1" x14ac:dyDescent="0.2">
      <c r="A722" s="144" t="s">
        <v>423</v>
      </c>
      <c r="B722" s="45">
        <v>43374</v>
      </c>
      <c r="C722" s="233">
        <v>43677</v>
      </c>
      <c r="D722" s="54">
        <v>5</v>
      </c>
      <c r="E722" s="216"/>
      <c r="F722" s="216">
        <v>2314.6</v>
      </c>
      <c r="G722" s="63"/>
      <c r="H722" s="16">
        <f t="shared" si="25"/>
        <v>2314.6</v>
      </c>
      <c r="I722" s="92">
        <f t="shared" si="20"/>
        <v>2314.6</v>
      </c>
      <c r="J722" s="220">
        <f t="shared" si="26"/>
        <v>0</v>
      </c>
      <c r="K722" s="220">
        <f t="shared" si="27"/>
        <v>0</v>
      </c>
    </row>
    <row r="723" spans="1:11" s="15" customFormat="1" ht="24" outlineLevel="1" x14ac:dyDescent="0.2">
      <c r="A723" s="145" t="s">
        <v>92</v>
      </c>
      <c r="B723" s="45">
        <v>42491</v>
      </c>
      <c r="C723" s="50">
        <v>43830</v>
      </c>
      <c r="D723" s="54">
        <v>5</v>
      </c>
      <c r="E723" s="234"/>
      <c r="F723" s="216">
        <v>38601.620000000003</v>
      </c>
      <c r="G723" s="63"/>
      <c r="H723" s="16">
        <f t="shared" si="25"/>
        <v>38601.620000000003</v>
      </c>
      <c r="I723" s="92">
        <f t="shared" si="20"/>
        <v>38601.620000000003</v>
      </c>
      <c r="J723" s="220">
        <f t="shared" si="26"/>
        <v>0</v>
      </c>
      <c r="K723" s="220">
        <f t="shared" si="27"/>
        <v>0</v>
      </c>
    </row>
    <row r="724" spans="1:11" s="15" customFormat="1" ht="24" outlineLevel="1" x14ac:dyDescent="0.2">
      <c r="A724" s="144" t="s">
        <v>424</v>
      </c>
      <c r="B724" s="45">
        <v>43435</v>
      </c>
      <c r="C724" s="50">
        <v>43646</v>
      </c>
      <c r="D724" s="54">
        <v>10</v>
      </c>
      <c r="E724" s="216">
        <v>1600</v>
      </c>
      <c r="F724" s="216">
        <v>1633.83</v>
      </c>
      <c r="G724" s="63"/>
      <c r="H724" s="16">
        <f t="shared" si="25"/>
        <v>3233.83</v>
      </c>
      <c r="I724" s="92">
        <f t="shared" si="20"/>
        <v>3233.83</v>
      </c>
      <c r="J724" s="220">
        <f t="shared" si="26"/>
        <v>0</v>
      </c>
      <c r="K724" s="220">
        <f t="shared" si="27"/>
        <v>0</v>
      </c>
    </row>
    <row r="725" spans="1:11" s="15" customFormat="1" ht="24" outlineLevel="1" x14ac:dyDescent="0.2">
      <c r="A725" s="38" t="s">
        <v>721</v>
      </c>
      <c r="B725" s="45">
        <v>43466</v>
      </c>
      <c r="C725" s="50">
        <v>43646</v>
      </c>
      <c r="D725" s="54">
        <v>10</v>
      </c>
      <c r="E725" s="216">
        <v>1600</v>
      </c>
      <c r="F725" s="216">
        <v>1653.29</v>
      </c>
      <c r="G725" s="63"/>
      <c r="H725" s="16">
        <f t="shared" si="25"/>
        <v>3253.29</v>
      </c>
      <c r="I725" s="92">
        <f t="shared" si="20"/>
        <v>3253.29</v>
      </c>
      <c r="J725" s="220">
        <f t="shared" si="26"/>
        <v>0</v>
      </c>
      <c r="K725" s="220">
        <f t="shared" si="27"/>
        <v>0</v>
      </c>
    </row>
    <row r="726" spans="1:11" s="15" customFormat="1" ht="12.75" outlineLevel="1" x14ac:dyDescent="0.2">
      <c r="A726" s="144" t="s">
        <v>425</v>
      </c>
      <c r="B726" s="45">
        <v>43374</v>
      </c>
      <c r="C726" s="233">
        <v>43616</v>
      </c>
      <c r="D726" s="54">
        <v>5</v>
      </c>
      <c r="E726" s="216"/>
      <c r="F726" s="216">
        <v>1851.67</v>
      </c>
      <c r="G726" s="63"/>
      <c r="H726" s="16">
        <f t="shared" si="25"/>
        <v>1851.67</v>
      </c>
      <c r="I726" s="92">
        <f t="shared" si="20"/>
        <v>1851.67</v>
      </c>
      <c r="J726" s="220">
        <f t="shared" si="26"/>
        <v>0</v>
      </c>
      <c r="K726" s="220">
        <f t="shared" si="27"/>
        <v>0</v>
      </c>
    </row>
    <row r="727" spans="1:11" s="15" customFormat="1" ht="12.75" outlineLevel="1" x14ac:dyDescent="0.2">
      <c r="A727" s="145" t="s">
        <v>694</v>
      </c>
      <c r="B727" s="45">
        <v>43525</v>
      </c>
      <c r="C727" s="50">
        <v>43830</v>
      </c>
      <c r="D727" s="54">
        <v>5</v>
      </c>
      <c r="E727" s="216"/>
      <c r="F727" s="216">
        <v>13103.33</v>
      </c>
      <c r="G727" s="63"/>
      <c r="H727" s="16">
        <f t="shared" si="25"/>
        <v>13103.33</v>
      </c>
      <c r="I727" s="92">
        <f t="shared" si="20"/>
        <v>13103.33</v>
      </c>
      <c r="J727" s="220">
        <f t="shared" si="26"/>
        <v>0</v>
      </c>
      <c r="K727" s="220">
        <f t="shared" si="27"/>
        <v>0</v>
      </c>
    </row>
    <row r="728" spans="1:11" s="15" customFormat="1" ht="24" outlineLevel="1" x14ac:dyDescent="0.2">
      <c r="A728" s="145" t="s">
        <v>1603</v>
      </c>
      <c r="B728" s="45">
        <v>42826</v>
      </c>
      <c r="C728" s="50">
        <v>43646</v>
      </c>
      <c r="D728" s="54">
        <v>10</v>
      </c>
      <c r="E728" s="234">
        <v>1600</v>
      </c>
      <c r="F728" s="216">
        <v>8316.27</v>
      </c>
      <c r="G728" s="63"/>
      <c r="H728" s="16">
        <f t="shared" si="25"/>
        <v>9916.27</v>
      </c>
      <c r="I728" s="92">
        <f t="shared" si="20"/>
        <v>9916.27</v>
      </c>
      <c r="J728" s="220">
        <f t="shared" si="26"/>
        <v>0</v>
      </c>
      <c r="K728" s="220">
        <f t="shared" si="27"/>
        <v>0</v>
      </c>
    </row>
    <row r="729" spans="1:11" s="15" customFormat="1" ht="24" outlineLevel="1" x14ac:dyDescent="0.2">
      <c r="A729" s="145" t="s">
        <v>218</v>
      </c>
      <c r="B729" s="45">
        <v>43313</v>
      </c>
      <c r="C729" s="50">
        <v>43646</v>
      </c>
      <c r="D729" s="54">
        <v>5</v>
      </c>
      <c r="E729" s="216"/>
      <c r="F729" s="216">
        <v>6238.25</v>
      </c>
      <c r="G729" s="63"/>
      <c r="H729" s="16">
        <f t="shared" si="25"/>
        <v>6238.25</v>
      </c>
      <c r="I729" s="92">
        <f t="shared" si="20"/>
        <v>6238.25</v>
      </c>
      <c r="J729" s="220">
        <f t="shared" si="26"/>
        <v>0</v>
      </c>
      <c r="K729" s="220">
        <f t="shared" si="27"/>
        <v>0</v>
      </c>
    </row>
    <row r="730" spans="1:11" s="15" customFormat="1" ht="24" outlineLevel="1" x14ac:dyDescent="0.2">
      <c r="A730" s="144" t="s">
        <v>426</v>
      </c>
      <c r="B730" s="45">
        <v>43435</v>
      </c>
      <c r="C730" s="50">
        <v>43738</v>
      </c>
      <c r="D730" s="54">
        <v>5</v>
      </c>
      <c r="E730" s="216"/>
      <c r="F730" s="216">
        <v>1851.68</v>
      </c>
      <c r="G730" s="63"/>
      <c r="H730" s="16">
        <f t="shared" si="25"/>
        <v>1851.68</v>
      </c>
      <c r="I730" s="92">
        <f t="shared" si="20"/>
        <v>1851.68</v>
      </c>
      <c r="J730" s="220">
        <f t="shared" si="26"/>
        <v>0</v>
      </c>
      <c r="K730" s="220">
        <f t="shared" si="27"/>
        <v>0</v>
      </c>
    </row>
    <row r="731" spans="1:11" s="15" customFormat="1" ht="24" outlineLevel="1" x14ac:dyDescent="0.2">
      <c r="A731" s="145" t="s">
        <v>162</v>
      </c>
      <c r="B731" s="45">
        <v>43221</v>
      </c>
      <c r="C731" s="233">
        <v>43677</v>
      </c>
      <c r="D731" s="54">
        <v>5</v>
      </c>
      <c r="E731" s="216"/>
      <c r="F731" s="216">
        <v>2645.26</v>
      </c>
      <c r="G731" s="63"/>
      <c r="H731" s="16">
        <f t="shared" si="25"/>
        <v>2645.26</v>
      </c>
      <c r="I731" s="92">
        <f t="shared" si="20"/>
        <v>2645.26</v>
      </c>
      <c r="J731" s="220">
        <f t="shared" si="26"/>
        <v>0</v>
      </c>
      <c r="K731" s="220">
        <f t="shared" si="27"/>
        <v>0</v>
      </c>
    </row>
    <row r="732" spans="1:11" s="15" customFormat="1" ht="24" outlineLevel="1" x14ac:dyDescent="0.2">
      <c r="A732" s="144" t="s">
        <v>427</v>
      </c>
      <c r="B732" s="45">
        <v>43435</v>
      </c>
      <c r="C732" s="233">
        <v>43616</v>
      </c>
      <c r="D732" s="54">
        <v>5</v>
      </c>
      <c r="E732" s="216"/>
      <c r="F732" s="216">
        <v>5857.34</v>
      </c>
      <c r="G732" s="63"/>
      <c r="H732" s="16">
        <f t="shared" si="25"/>
        <v>5857.34</v>
      </c>
      <c r="I732" s="92">
        <f t="shared" si="20"/>
        <v>5857.34</v>
      </c>
      <c r="J732" s="220">
        <f>H732-I732</f>
        <v>0</v>
      </c>
      <c r="K732" s="220">
        <f>H732-I732</f>
        <v>0</v>
      </c>
    </row>
    <row r="733" spans="1:11" s="15" customFormat="1" ht="24" outlineLevel="1" x14ac:dyDescent="0.2">
      <c r="A733" s="145" t="s">
        <v>31</v>
      </c>
      <c r="B733" s="45">
        <v>42948</v>
      </c>
      <c r="C733" s="50">
        <v>43769</v>
      </c>
      <c r="D733" s="54">
        <v>15</v>
      </c>
      <c r="E733" s="235">
        <v>45000</v>
      </c>
      <c r="F733" s="216">
        <v>9025.4699999999993</v>
      </c>
      <c r="G733" s="63"/>
      <c r="H733" s="16">
        <f t="shared" si="25"/>
        <v>54025.47</v>
      </c>
      <c r="I733" s="92">
        <f t="shared" si="20"/>
        <v>54025.47</v>
      </c>
      <c r="J733" s="220">
        <f t="shared" si="26"/>
        <v>0</v>
      </c>
      <c r="K733" s="220">
        <f t="shared" si="27"/>
        <v>0</v>
      </c>
    </row>
    <row r="734" spans="1:11" s="15" customFormat="1" ht="24" outlineLevel="1" x14ac:dyDescent="0.2">
      <c r="A734" s="145" t="s">
        <v>83</v>
      </c>
      <c r="B734" s="45">
        <v>43101</v>
      </c>
      <c r="C734" s="50">
        <v>43708</v>
      </c>
      <c r="D734" s="54">
        <v>15</v>
      </c>
      <c r="E734" s="216">
        <v>14500</v>
      </c>
      <c r="F734" s="216">
        <v>4265.47</v>
      </c>
      <c r="G734" s="63"/>
      <c r="H734" s="16">
        <f t="shared" si="25"/>
        <v>18765.47</v>
      </c>
      <c r="I734" s="92">
        <f t="shared" si="20"/>
        <v>18765.47</v>
      </c>
      <c r="J734" s="220">
        <f>H734-I734</f>
        <v>0</v>
      </c>
      <c r="K734" s="220">
        <f>H734-I734</f>
        <v>0</v>
      </c>
    </row>
    <row r="735" spans="1:11" s="15" customFormat="1" ht="36" outlineLevel="1" x14ac:dyDescent="0.2">
      <c r="A735" s="145" t="s">
        <v>32</v>
      </c>
      <c r="B735" s="45">
        <v>42979</v>
      </c>
      <c r="C735" s="233">
        <v>43585</v>
      </c>
      <c r="D735" s="54">
        <v>5</v>
      </c>
      <c r="E735" s="234"/>
      <c r="F735" s="216">
        <v>2107.34</v>
      </c>
      <c r="G735" s="63"/>
      <c r="H735" s="16">
        <f t="shared" si="25"/>
        <v>2107.34</v>
      </c>
      <c r="I735" s="92">
        <f t="shared" si="20"/>
        <v>2107.34</v>
      </c>
      <c r="J735" s="220">
        <f t="shared" si="26"/>
        <v>0</v>
      </c>
      <c r="K735" s="220">
        <f t="shared" si="27"/>
        <v>0</v>
      </c>
    </row>
    <row r="736" spans="1:11" s="15" customFormat="1" ht="24" outlineLevel="1" x14ac:dyDescent="0.2">
      <c r="A736" s="145" t="s">
        <v>67</v>
      </c>
      <c r="B736" s="45">
        <v>43040</v>
      </c>
      <c r="C736" s="50">
        <v>43830</v>
      </c>
      <c r="D736" s="54">
        <v>5</v>
      </c>
      <c r="E736" s="216"/>
      <c r="F736" s="216">
        <v>5413.64</v>
      </c>
      <c r="G736" s="63"/>
      <c r="H736" s="16">
        <f t="shared" si="25"/>
        <v>5413.64</v>
      </c>
      <c r="I736" s="92">
        <f t="shared" si="20"/>
        <v>5413.64</v>
      </c>
      <c r="J736" s="220">
        <f t="shared" si="26"/>
        <v>0</v>
      </c>
      <c r="K736" s="220">
        <f t="shared" si="27"/>
        <v>0</v>
      </c>
    </row>
    <row r="737" spans="1:11" s="15" customFormat="1" ht="24" outlineLevel="1" x14ac:dyDescent="0.2">
      <c r="A737" s="144" t="s">
        <v>428</v>
      </c>
      <c r="B737" s="45">
        <v>43405</v>
      </c>
      <c r="C737" s="233">
        <v>43585</v>
      </c>
      <c r="D737" s="54">
        <v>90</v>
      </c>
      <c r="E737" s="216">
        <v>90758.51</v>
      </c>
      <c r="F737" s="216">
        <v>8173.44</v>
      </c>
      <c r="G737" s="63"/>
      <c r="H737" s="16">
        <f t="shared" si="25"/>
        <v>98931.95</v>
      </c>
      <c r="I737" s="92">
        <f t="shared" si="20"/>
        <v>98931.95</v>
      </c>
      <c r="J737" s="220">
        <f t="shared" si="26"/>
        <v>0</v>
      </c>
      <c r="K737" s="220">
        <f t="shared" si="27"/>
        <v>0</v>
      </c>
    </row>
    <row r="738" spans="1:11" s="15" customFormat="1" ht="12.75" outlineLevel="1" x14ac:dyDescent="0.2">
      <c r="A738" s="145" t="s">
        <v>714</v>
      </c>
      <c r="B738" s="45">
        <v>43525</v>
      </c>
      <c r="C738" s="50">
        <v>43708</v>
      </c>
      <c r="D738" s="54">
        <v>5</v>
      </c>
      <c r="E738" s="216"/>
      <c r="F738" s="216">
        <v>6194.07</v>
      </c>
      <c r="G738" s="63"/>
      <c r="H738" s="16">
        <f t="shared" si="25"/>
        <v>6194.07</v>
      </c>
      <c r="I738" s="92">
        <f t="shared" si="20"/>
        <v>6194.07</v>
      </c>
      <c r="J738" s="220">
        <f t="shared" si="26"/>
        <v>0</v>
      </c>
      <c r="K738" s="220">
        <f t="shared" si="27"/>
        <v>0</v>
      </c>
    </row>
    <row r="739" spans="1:11" s="15" customFormat="1" ht="24" outlineLevel="1" x14ac:dyDescent="0.2">
      <c r="A739" s="144" t="s">
        <v>685</v>
      </c>
      <c r="B739" s="45">
        <v>43435</v>
      </c>
      <c r="C739" s="50">
        <v>43708</v>
      </c>
      <c r="D739" s="54">
        <v>45</v>
      </c>
      <c r="E739" s="216">
        <v>240000</v>
      </c>
      <c r="F739" s="216">
        <v>11820.51</v>
      </c>
      <c r="G739" s="63"/>
      <c r="H739" s="16">
        <f t="shared" si="25"/>
        <v>251820.51</v>
      </c>
      <c r="I739" s="92">
        <f t="shared" si="20"/>
        <v>251820.51</v>
      </c>
      <c r="J739" s="220">
        <f t="shared" si="26"/>
        <v>0</v>
      </c>
      <c r="K739" s="220">
        <f t="shared" si="27"/>
        <v>0</v>
      </c>
    </row>
    <row r="740" spans="1:11" s="15" customFormat="1" ht="24" outlineLevel="1" x14ac:dyDescent="0.2">
      <c r="A740" s="144" t="s">
        <v>429</v>
      </c>
      <c r="B740" s="45">
        <v>43374</v>
      </c>
      <c r="C740" s="233">
        <v>43677</v>
      </c>
      <c r="D740" s="54">
        <v>5</v>
      </c>
      <c r="E740" s="216"/>
      <c r="F740" s="216">
        <v>7717.65</v>
      </c>
      <c r="G740" s="63"/>
      <c r="H740" s="16">
        <f t="shared" si="25"/>
        <v>7717.65</v>
      </c>
      <c r="I740" s="92">
        <f t="shared" si="20"/>
        <v>7717.65</v>
      </c>
      <c r="J740" s="220">
        <f t="shared" si="26"/>
        <v>0</v>
      </c>
      <c r="K740" s="220">
        <f t="shared" si="27"/>
        <v>0</v>
      </c>
    </row>
    <row r="741" spans="1:11" ht="24" outlineLevel="1" x14ac:dyDescent="0.2">
      <c r="A741" s="145" t="s">
        <v>219</v>
      </c>
      <c r="B741" s="45">
        <v>43344</v>
      </c>
      <c r="C741" s="50">
        <v>43646</v>
      </c>
      <c r="D741" s="54">
        <v>5</v>
      </c>
      <c r="E741" s="216"/>
      <c r="F741" s="216">
        <v>1851.67</v>
      </c>
      <c r="G741" s="63"/>
      <c r="H741" s="16">
        <f t="shared" ref="H741:H789" si="28">F741+E741+G741</f>
        <v>1851.67</v>
      </c>
      <c r="I741" s="92">
        <f t="shared" si="20"/>
        <v>1851.67</v>
      </c>
      <c r="J741" s="220">
        <f t="shared" si="26"/>
        <v>0</v>
      </c>
      <c r="K741" s="220">
        <f t="shared" si="27"/>
        <v>0</v>
      </c>
    </row>
    <row r="742" spans="1:11" ht="24" outlineLevel="1" x14ac:dyDescent="0.2">
      <c r="A742" s="145" t="s">
        <v>163</v>
      </c>
      <c r="B742" s="45">
        <v>43191</v>
      </c>
      <c r="C742" s="233">
        <v>43677</v>
      </c>
      <c r="D742" s="54">
        <v>5</v>
      </c>
      <c r="E742" s="216"/>
      <c r="F742" s="216">
        <v>2730.29</v>
      </c>
      <c r="G742" s="63"/>
      <c r="H742" s="16">
        <f t="shared" si="28"/>
        <v>2730.29</v>
      </c>
      <c r="I742" s="92">
        <f t="shared" si="20"/>
        <v>2730.29</v>
      </c>
      <c r="J742" s="220">
        <f t="shared" si="26"/>
        <v>0</v>
      </c>
      <c r="K742" s="220">
        <f t="shared" si="27"/>
        <v>0</v>
      </c>
    </row>
    <row r="743" spans="1:11" ht="24" outlineLevel="1" x14ac:dyDescent="0.2">
      <c r="A743" s="145" t="s">
        <v>220</v>
      </c>
      <c r="B743" s="45">
        <v>43344</v>
      </c>
      <c r="C743" s="50">
        <v>43646</v>
      </c>
      <c r="D743" s="54">
        <v>5</v>
      </c>
      <c r="E743" s="216"/>
      <c r="F743" s="216">
        <v>2314.6</v>
      </c>
      <c r="G743" s="63"/>
      <c r="H743" s="16">
        <f t="shared" si="28"/>
        <v>2314.6</v>
      </c>
      <c r="I743" s="92">
        <f t="shared" si="20"/>
        <v>2314.6</v>
      </c>
      <c r="J743" s="220">
        <f t="shared" si="26"/>
        <v>0</v>
      </c>
      <c r="K743" s="220">
        <f t="shared" si="27"/>
        <v>0</v>
      </c>
    </row>
    <row r="744" spans="1:11" ht="24" outlineLevel="1" x14ac:dyDescent="0.2">
      <c r="A744" s="145" t="s">
        <v>705</v>
      </c>
      <c r="B744" s="45">
        <v>43525</v>
      </c>
      <c r="C744" s="50">
        <v>43769</v>
      </c>
      <c r="D744" s="54">
        <v>5</v>
      </c>
      <c r="E744" s="216"/>
      <c r="F744" s="216">
        <v>1765.79</v>
      </c>
      <c r="G744" s="63"/>
      <c r="H744" s="16">
        <f>F744+E744+G744</f>
        <v>1765.79</v>
      </c>
      <c r="I744" s="92">
        <f t="shared" si="20"/>
        <v>1765.79</v>
      </c>
      <c r="J744" s="220">
        <f>H744-I744</f>
        <v>0</v>
      </c>
      <c r="K744" s="220">
        <f>H744-I744</f>
        <v>0</v>
      </c>
    </row>
    <row r="745" spans="1:11" ht="12.75" outlineLevel="1" x14ac:dyDescent="0.2">
      <c r="A745" s="145" t="s">
        <v>164</v>
      </c>
      <c r="B745" s="45">
        <v>43221</v>
      </c>
      <c r="C745" s="50">
        <v>43830</v>
      </c>
      <c r="D745" s="54">
        <v>15</v>
      </c>
      <c r="E745" s="216">
        <v>14447</v>
      </c>
      <c r="F745" s="216">
        <v>6238.25</v>
      </c>
      <c r="G745" s="63"/>
      <c r="H745" s="16">
        <f t="shared" si="28"/>
        <v>20685.25</v>
      </c>
      <c r="I745" s="92">
        <f t="shared" si="20"/>
        <v>20685.25</v>
      </c>
      <c r="J745" s="220">
        <f t="shared" si="26"/>
        <v>0</v>
      </c>
      <c r="K745" s="220">
        <f t="shared" si="27"/>
        <v>0</v>
      </c>
    </row>
    <row r="746" spans="1:11" ht="24" outlineLevel="1" x14ac:dyDescent="0.2">
      <c r="A746" s="144" t="s">
        <v>430</v>
      </c>
      <c r="B746" s="45">
        <v>43435</v>
      </c>
      <c r="C746" s="233">
        <v>43585</v>
      </c>
      <c r="D746" s="54">
        <v>10</v>
      </c>
      <c r="E746" s="216">
        <v>1600</v>
      </c>
      <c r="F746" s="216">
        <v>2396.13</v>
      </c>
      <c r="G746" s="63"/>
      <c r="H746" s="16">
        <f t="shared" si="28"/>
        <v>3996.13</v>
      </c>
      <c r="I746" s="92">
        <f t="shared" si="20"/>
        <v>3996.13</v>
      </c>
      <c r="J746" s="220">
        <f t="shared" si="26"/>
        <v>0</v>
      </c>
      <c r="K746" s="220">
        <f t="shared" si="27"/>
        <v>0</v>
      </c>
    </row>
    <row r="747" spans="1:11" ht="12.75" outlineLevel="1" x14ac:dyDescent="0.2">
      <c r="A747" s="145" t="s">
        <v>715</v>
      </c>
      <c r="B747" s="45">
        <v>43525</v>
      </c>
      <c r="C747" s="50">
        <v>43708</v>
      </c>
      <c r="D747" s="54">
        <v>5</v>
      </c>
      <c r="E747" s="216"/>
      <c r="F747" s="216">
        <v>7862.7</v>
      </c>
      <c r="G747" s="63"/>
      <c r="H747" s="16">
        <f t="shared" si="28"/>
        <v>7862.7</v>
      </c>
      <c r="I747" s="92">
        <f t="shared" si="20"/>
        <v>7862.7</v>
      </c>
      <c r="J747" s="220">
        <f t="shared" si="26"/>
        <v>0</v>
      </c>
      <c r="K747" s="220">
        <f t="shared" si="27"/>
        <v>0</v>
      </c>
    </row>
    <row r="748" spans="1:11" ht="12.75" outlineLevel="1" x14ac:dyDescent="0.2">
      <c r="A748" s="145" t="s">
        <v>221</v>
      </c>
      <c r="B748" s="45">
        <v>43313</v>
      </c>
      <c r="C748" s="50">
        <v>43799</v>
      </c>
      <c r="D748" s="54">
        <v>5</v>
      </c>
      <c r="E748" s="216"/>
      <c r="F748" s="216">
        <v>6569.31</v>
      </c>
      <c r="G748" s="63"/>
      <c r="H748" s="16">
        <f t="shared" si="28"/>
        <v>6569.31</v>
      </c>
      <c r="I748" s="92">
        <f t="shared" si="20"/>
        <v>6569.31</v>
      </c>
      <c r="J748" s="220">
        <f t="shared" si="26"/>
        <v>0</v>
      </c>
      <c r="K748" s="220">
        <f t="shared" si="27"/>
        <v>0</v>
      </c>
    </row>
    <row r="749" spans="1:11" ht="24" outlineLevel="1" x14ac:dyDescent="0.2">
      <c r="A749" s="145" t="s">
        <v>165</v>
      </c>
      <c r="B749" s="45">
        <v>43221</v>
      </c>
      <c r="C749" s="233">
        <v>43677</v>
      </c>
      <c r="D749" s="54">
        <v>5</v>
      </c>
      <c r="E749" s="216"/>
      <c r="F749" s="216">
        <v>2066.44</v>
      </c>
      <c r="G749" s="63"/>
      <c r="H749" s="16">
        <f t="shared" si="28"/>
        <v>2066.44</v>
      </c>
      <c r="I749" s="92">
        <f t="shared" si="20"/>
        <v>2066.44</v>
      </c>
      <c r="J749" s="220">
        <f t="shared" si="26"/>
        <v>0</v>
      </c>
      <c r="K749" s="220">
        <f t="shared" si="27"/>
        <v>0</v>
      </c>
    </row>
    <row r="750" spans="1:11" ht="24" outlineLevel="1" x14ac:dyDescent="0.2">
      <c r="A750" s="145" t="s">
        <v>1604</v>
      </c>
      <c r="B750" s="45">
        <v>43252</v>
      </c>
      <c r="C750" s="50">
        <v>43708</v>
      </c>
      <c r="D750" s="54">
        <v>5</v>
      </c>
      <c r="E750" s="216"/>
      <c r="F750" s="216">
        <v>1633.83</v>
      </c>
      <c r="G750" s="63"/>
      <c r="H750" s="16">
        <f t="shared" si="28"/>
        <v>1633.83</v>
      </c>
      <c r="I750" s="92">
        <f t="shared" si="20"/>
        <v>1633.83</v>
      </c>
      <c r="J750" s="220">
        <f t="shared" si="26"/>
        <v>0</v>
      </c>
      <c r="K750" s="220">
        <f t="shared" si="27"/>
        <v>0</v>
      </c>
    </row>
    <row r="751" spans="1:11" ht="24" outlineLevel="1" x14ac:dyDescent="0.2">
      <c r="A751" s="145" t="s">
        <v>166</v>
      </c>
      <c r="B751" s="45">
        <v>43221</v>
      </c>
      <c r="C751" s="50">
        <v>43708</v>
      </c>
      <c r="D751" s="54">
        <v>15</v>
      </c>
      <c r="E751" s="216">
        <v>15326</v>
      </c>
      <c r="F751" s="216">
        <v>3462.38</v>
      </c>
      <c r="G751" s="63"/>
      <c r="H751" s="16">
        <f t="shared" si="28"/>
        <v>18788.38</v>
      </c>
      <c r="I751" s="92">
        <f t="shared" si="20"/>
        <v>18788.38</v>
      </c>
      <c r="J751" s="220">
        <f t="shared" si="26"/>
        <v>0</v>
      </c>
      <c r="K751" s="220">
        <f t="shared" si="27"/>
        <v>0</v>
      </c>
    </row>
    <row r="752" spans="1:11" ht="24" outlineLevel="1" x14ac:dyDescent="0.2">
      <c r="A752" s="144" t="s">
        <v>431</v>
      </c>
      <c r="B752" s="45">
        <v>43435</v>
      </c>
      <c r="C752" s="233">
        <v>43616</v>
      </c>
      <c r="D752" s="54">
        <v>10</v>
      </c>
      <c r="E752" s="216">
        <v>1800</v>
      </c>
      <c r="F752" s="216">
        <v>1388.75</v>
      </c>
      <c r="G752" s="63"/>
      <c r="H752" s="16">
        <f t="shared" si="28"/>
        <v>3188.75</v>
      </c>
      <c r="I752" s="92">
        <f t="shared" si="20"/>
        <v>3188.75</v>
      </c>
      <c r="J752" s="220">
        <f t="shared" si="26"/>
        <v>0</v>
      </c>
      <c r="K752" s="220">
        <f t="shared" si="27"/>
        <v>0</v>
      </c>
    </row>
    <row r="753" spans="1:11" ht="24" outlineLevel="1" x14ac:dyDescent="0.2">
      <c r="A753" s="144" t="s">
        <v>432</v>
      </c>
      <c r="B753" s="45">
        <v>43374</v>
      </c>
      <c r="C753" s="50">
        <v>43646</v>
      </c>
      <c r="D753" s="54">
        <v>10</v>
      </c>
      <c r="E753" s="216"/>
      <c r="F753" s="216">
        <v>8994.39</v>
      </c>
      <c r="G753" s="63"/>
      <c r="H753" s="16">
        <f t="shared" si="28"/>
        <v>8994.39</v>
      </c>
      <c r="I753" s="92">
        <f t="shared" si="20"/>
        <v>8994.39</v>
      </c>
      <c r="J753" s="220">
        <f t="shared" si="26"/>
        <v>0</v>
      </c>
      <c r="K753" s="220">
        <f t="shared" si="27"/>
        <v>0</v>
      </c>
    </row>
    <row r="754" spans="1:11" ht="24" outlineLevel="1" x14ac:dyDescent="0.2">
      <c r="A754" s="145" t="s">
        <v>222</v>
      </c>
      <c r="B754" s="45">
        <v>43282</v>
      </c>
      <c r="C754" s="233">
        <v>43677</v>
      </c>
      <c r="D754" s="54">
        <v>5</v>
      </c>
      <c r="E754" s="216"/>
      <c r="F754" s="216">
        <v>2314.86</v>
      </c>
      <c r="G754" s="63"/>
      <c r="H754" s="16">
        <f t="shared" si="28"/>
        <v>2314.86</v>
      </c>
      <c r="I754" s="92">
        <f t="shared" si="20"/>
        <v>2314.86</v>
      </c>
      <c r="J754" s="220">
        <f t="shared" si="26"/>
        <v>0</v>
      </c>
      <c r="K754" s="220">
        <f t="shared" si="27"/>
        <v>0</v>
      </c>
    </row>
    <row r="755" spans="1:11" ht="12.75" outlineLevel="1" x14ac:dyDescent="0.2">
      <c r="A755" s="145" t="s">
        <v>709</v>
      </c>
      <c r="B755" s="45">
        <v>43525</v>
      </c>
      <c r="C755" s="50">
        <v>43646</v>
      </c>
      <c r="D755" s="54">
        <v>5</v>
      </c>
      <c r="E755" s="216"/>
      <c r="F755" s="216">
        <v>6194.08</v>
      </c>
      <c r="G755" s="63"/>
      <c r="H755" s="16">
        <f t="shared" si="28"/>
        <v>6194.08</v>
      </c>
      <c r="I755" s="92">
        <f t="shared" si="20"/>
        <v>6194.08</v>
      </c>
      <c r="J755" s="220">
        <f t="shared" si="26"/>
        <v>0</v>
      </c>
      <c r="K755" s="220">
        <f t="shared" si="27"/>
        <v>0</v>
      </c>
    </row>
    <row r="756" spans="1:11" ht="24" outlineLevel="1" x14ac:dyDescent="0.2">
      <c r="A756" s="144" t="s">
        <v>433</v>
      </c>
      <c r="B756" s="45">
        <v>43374</v>
      </c>
      <c r="C756" s="233">
        <v>43616</v>
      </c>
      <c r="D756" s="54">
        <v>5</v>
      </c>
      <c r="E756" s="216"/>
      <c r="F756" s="216">
        <v>980.29</v>
      </c>
      <c r="G756" s="63"/>
      <c r="H756" s="16">
        <f t="shared" si="28"/>
        <v>980.29</v>
      </c>
      <c r="I756" s="92">
        <f t="shared" si="20"/>
        <v>980.29</v>
      </c>
      <c r="J756" s="220">
        <f t="shared" si="26"/>
        <v>0</v>
      </c>
      <c r="K756" s="220">
        <f t="shared" si="27"/>
        <v>0</v>
      </c>
    </row>
    <row r="757" spans="1:11" ht="24" outlineLevel="1" x14ac:dyDescent="0.2">
      <c r="A757" s="145" t="s">
        <v>223</v>
      </c>
      <c r="B757" s="45">
        <v>43282</v>
      </c>
      <c r="C757" s="233">
        <v>43616</v>
      </c>
      <c r="D757" s="54">
        <v>10</v>
      </c>
      <c r="E757" s="216">
        <v>1800</v>
      </c>
      <c r="F757" s="216">
        <v>980.25</v>
      </c>
      <c r="G757" s="63"/>
      <c r="H757" s="16">
        <f t="shared" si="28"/>
        <v>2780.25</v>
      </c>
      <c r="I757" s="92">
        <f t="shared" si="20"/>
        <v>2780.25</v>
      </c>
      <c r="J757" s="220">
        <f t="shared" si="26"/>
        <v>0</v>
      </c>
      <c r="K757" s="220">
        <f t="shared" si="27"/>
        <v>0</v>
      </c>
    </row>
    <row r="758" spans="1:11" ht="24" outlineLevel="1" x14ac:dyDescent="0.2">
      <c r="A758" s="145" t="s">
        <v>224</v>
      </c>
      <c r="B758" s="45">
        <v>43313</v>
      </c>
      <c r="C758" s="50">
        <v>43708</v>
      </c>
      <c r="D758" s="54">
        <v>10</v>
      </c>
      <c r="E758" s="216">
        <v>1800</v>
      </c>
      <c r="F758" s="216">
        <v>6238.25</v>
      </c>
      <c r="G758" s="63"/>
      <c r="H758" s="16">
        <f t="shared" si="28"/>
        <v>8038.25</v>
      </c>
      <c r="I758" s="92">
        <f t="shared" si="20"/>
        <v>8038.25</v>
      </c>
      <c r="J758" s="220">
        <f t="shared" si="26"/>
        <v>0</v>
      </c>
      <c r="K758" s="220">
        <f t="shared" si="27"/>
        <v>0</v>
      </c>
    </row>
    <row r="759" spans="1:11" ht="12.75" outlineLevel="1" x14ac:dyDescent="0.2">
      <c r="A759" s="145" t="s">
        <v>708</v>
      </c>
      <c r="B759" s="45">
        <v>43525</v>
      </c>
      <c r="C759" s="233">
        <v>43677</v>
      </c>
      <c r="D759" s="54">
        <v>5</v>
      </c>
      <c r="E759" s="216"/>
      <c r="F759" s="216">
        <v>3178.42</v>
      </c>
      <c r="G759" s="63"/>
      <c r="H759" s="16">
        <f t="shared" si="28"/>
        <v>3178.42</v>
      </c>
      <c r="I759" s="92">
        <f t="shared" si="20"/>
        <v>3178.42</v>
      </c>
      <c r="J759" s="220">
        <f>H759-I759</f>
        <v>0</v>
      </c>
      <c r="K759" s="220">
        <f>H759-I759</f>
        <v>0</v>
      </c>
    </row>
    <row r="760" spans="1:11" ht="24" outlineLevel="1" x14ac:dyDescent="0.2">
      <c r="A760" s="145" t="s">
        <v>84</v>
      </c>
      <c r="B760" s="45">
        <v>43132</v>
      </c>
      <c r="C760" s="50">
        <v>43708</v>
      </c>
      <c r="D760" s="54">
        <v>20</v>
      </c>
      <c r="E760" s="216">
        <v>46600</v>
      </c>
      <c r="F760" s="216">
        <v>5326.06</v>
      </c>
      <c r="G760" s="63"/>
      <c r="H760" s="16">
        <f t="shared" si="28"/>
        <v>51926.06</v>
      </c>
      <c r="I760" s="92">
        <f t="shared" si="20"/>
        <v>51926.06</v>
      </c>
      <c r="J760" s="220">
        <f t="shared" ref="J760:J789" si="29">H760-I760</f>
        <v>0</v>
      </c>
      <c r="K760" s="220">
        <f t="shared" ref="K760:K789" si="30">H760-I760</f>
        <v>0</v>
      </c>
    </row>
    <row r="761" spans="1:11" ht="24" outlineLevel="1" x14ac:dyDescent="0.2">
      <c r="A761" s="145" t="s">
        <v>1605</v>
      </c>
      <c r="B761" s="45">
        <v>43466</v>
      </c>
      <c r="C761" s="233">
        <v>43585</v>
      </c>
      <c r="D761" s="54">
        <v>5</v>
      </c>
      <c r="E761" s="216"/>
      <c r="F761" s="216">
        <v>1851.67</v>
      </c>
      <c r="G761" s="63"/>
      <c r="H761" s="16">
        <f>F761+E761+G761</f>
        <v>1851.67</v>
      </c>
      <c r="I761" s="92">
        <f t="shared" si="20"/>
        <v>1851.67</v>
      </c>
      <c r="J761" s="220">
        <f>H761-I761</f>
        <v>0</v>
      </c>
      <c r="K761" s="220">
        <f>H761-I761</f>
        <v>0</v>
      </c>
    </row>
    <row r="762" spans="1:11" ht="24" outlineLevel="1" x14ac:dyDescent="0.2">
      <c r="A762" s="145" t="s">
        <v>85</v>
      </c>
      <c r="B762" s="45">
        <v>43132</v>
      </c>
      <c r="C762" s="233">
        <v>43585</v>
      </c>
      <c r="D762" s="54">
        <v>10</v>
      </c>
      <c r="E762" s="216">
        <v>1600</v>
      </c>
      <c r="F762" s="216">
        <v>1157.8900000000001</v>
      </c>
      <c r="G762" s="63"/>
      <c r="H762" s="16">
        <f t="shared" si="28"/>
        <v>2757.8900000000003</v>
      </c>
      <c r="I762" s="92">
        <f t="shared" si="20"/>
        <v>2757.8900000000003</v>
      </c>
      <c r="J762" s="220">
        <f t="shared" si="29"/>
        <v>0</v>
      </c>
      <c r="K762" s="220">
        <f t="shared" si="30"/>
        <v>0</v>
      </c>
    </row>
    <row r="763" spans="1:11" ht="24" outlineLevel="1" x14ac:dyDescent="0.2">
      <c r="A763" s="145" t="s">
        <v>86</v>
      </c>
      <c r="B763" s="45">
        <v>43132</v>
      </c>
      <c r="C763" s="233">
        <v>43585</v>
      </c>
      <c r="D763" s="54">
        <v>10</v>
      </c>
      <c r="E763" s="216">
        <v>1600</v>
      </c>
      <c r="F763" s="216">
        <v>1157.8900000000001</v>
      </c>
      <c r="G763" s="63"/>
      <c r="H763" s="16">
        <f t="shared" si="28"/>
        <v>2757.8900000000003</v>
      </c>
      <c r="I763" s="92">
        <f t="shared" si="20"/>
        <v>2757.8900000000003</v>
      </c>
      <c r="J763" s="220">
        <f t="shared" si="29"/>
        <v>0</v>
      </c>
      <c r="K763" s="220">
        <f t="shared" si="30"/>
        <v>0</v>
      </c>
    </row>
    <row r="764" spans="1:11" ht="24" outlineLevel="1" x14ac:dyDescent="0.2">
      <c r="A764" s="145" t="s">
        <v>68</v>
      </c>
      <c r="B764" s="45">
        <v>43009</v>
      </c>
      <c r="C764" s="50">
        <v>43830</v>
      </c>
      <c r="D764" s="54">
        <v>15</v>
      </c>
      <c r="E764" s="216">
        <v>13500</v>
      </c>
      <c r="F764" s="216">
        <v>6035.26</v>
      </c>
      <c r="G764" s="63"/>
      <c r="H764" s="16">
        <f t="shared" si="28"/>
        <v>19535.260000000002</v>
      </c>
      <c r="I764" s="92">
        <f t="shared" si="20"/>
        <v>19535.260000000002</v>
      </c>
      <c r="J764" s="220">
        <f t="shared" si="29"/>
        <v>0</v>
      </c>
      <c r="K764" s="220">
        <f t="shared" si="30"/>
        <v>0</v>
      </c>
    </row>
    <row r="765" spans="1:11" ht="24" outlineLevel="1" x14ac:dyDescent="0.2">
      <c r="A765" s="145" t="s">
        <v>225</v>
      </c>
      <c r="B765" s="45">
        <v>43282</v>
      </c>
      <c r="C765" s="233">
        <v>43616</v>
      </c>
      <c r="D765" s="54">
        <v>50</v>
      </c>
      <c r="E765" s="216">
        <v>207115.57</v>
      </c>
      <c r="F765" s="216">
        <v>9992.52</v>
      </c>
      <c r="G765" s="63"/>
      <c r="H765" s="16">
        <f t="shared" si="28"/>
        <v>217108.09</v>
      </c>
      <c r="I765" s="92">
        <f t="shared" si="20"/>
        <v>217108.09</v>
      </c>
      <c r="J765" s="220">
        <f t="shared" si="29"/>
        <v>0</v>
      </c>
      <c r="K765" s="220">
        <f t="shared" si="30"/>
        <v>0</v>
      </c>
    </row>
    <row r="766" spans="1:11" ht="36" outlineLevel="1" x14ac:dyDescent="0.2">
      <c r="A766" s="144" t="s">
        <v>434</v>
      </c>
      <c r="B766" s="45">
        <v>43435</v>
      </c>
      <c r="C766" s="233">
        <v>43616</v>
      </c>
      <c r="D766" s="54">
        <v>10</v>
      </c>
      <c r="E766" s="216"/>
      <c r="F766" s="216">
        <v>7605.4</v>
      </c>
      <c r="G766" s="63"/>
      <c r="H766" s="16">
        <f t="shared" si="28"/>
        <v>7605.4</v>
      </c>
      <c r="I766" s="92">
        <f t="shared" si="20"/>
        <v>7605.4</v>
      </c>
      <c r="J766" s="220">
        <f t="shared" si="29"/>
        <v>0</v>
      </c>
      <c r="K766" s="220">
        <f t="shared" si="30"/>
        <v>0</v>
      </c>
    </row>
    <row r="767" spans="1:11" ht="24" outlineLevel="1" x14ac:dyDescent="0.2">
      <c r="A767" s="144" t="s">
        <v>435</v>
      </c>
      <c r="B767" s="45">
        <v>43435</v>
      </c>
      <c r="C767" s="50">
        <v>43646</v>
      </c>
      <c r="D767" s="54">
        <v>5</v>
      </c>
      <c r="E767" s="216"/>
      <c r="F767" s="216">
        <v>3240.44</v>
      </c>
      <c r="G767" s="63"/>
      <c r="H767" s="16">
        <f t="shared" si="28"/>
        <v>3240.44</v>
      </c>
      <c r="I767" s="92">
        <f t="shared" si="20"/>
        <v>3240.44</v>
      </c>
      <c r="J767" s="220">
        <f t="shared" si="29"/>
        <v>0</v>
      </c>
      <c r="K767" s="220">
        <f t="shared" si="30"/>
        <v>0</v>
      </c>
    </row>
    <row r="768" spans="1:11" ht="24" outlineLevel="1" x14ac:dyDescent="0.2">
      <c r="A768" s="38" t="s">
        <v>722</v>
      </c>
      <c r="B768" s="45">
        <v>43466</v>
      </c>
      <c r="C768" s="233">
        <v>43677</v>
      </c>
      <c r="D768" s="54">
        <v>5</v>
      </c>
      <c r="E768" s="216"/>
      <c r="F768" s="216">
        <v>1983.94</v>
      </c>
      <c r="G768" s="63"/>
      <c r="H768" s="16">
        <f t="shared" si="28"/>
        <v>1983.94</v>
      </c>
      <c r="I768" s="92">
        <f t="shared" si="20"/>
        <v>1983.94</v>
      </c>
      <c r="J768" s="220">
        <f t="shared" si="29"/>
        <v>0</v>
      </c>
      <c r="K768" s="220">
        <f t="shared" si="30"/>
        <v>0</v>
      </c>
    </row>
    <row r="769" spans="1:11" ht="24" outlineLevel="1" x14ac:dyDescent="0.2">
      <c r="A769" s="38" t="s">
        <v>730</v>
      </c>
      <c r="B769" s="45">
        <v>43466</v>
      </c>
      <c r="C769" s="50">
        <v>43769</v>
      </c>
      <c r="D769" s="54">
        <v>5</v>
      </c>
      <c r="E769" s="216"/>
      <c r="F769" s="216">
        <v>1851.67</v>
      </c>
      <c r="G769" s="63"/>
      <c r="H769" s="16">
        <f t="shared" si="28"/>
        <v>1851.67</v>
      </c>
      <c r="I769" s="92">
        <f t="shared" si="20"/>
        <v>1851.67</v>
      </c>
      <c r="J769" s="220">
        <f t="shared" si="29"/>
        <v>0</v>
      </c>
      <c r="K769" s="220">
        <f t="shared" si="30"/>
        <v>0</v>
      </c>
    </row>
    <row r="770" spans="1:11" ht="24" outlineLevel="1" x14ac:dyDescent="0.2">
      <c r="A770" s="145" t="s">
        <v>33</v>
      </c>
      <c r="B770" s="45">
        <v>42887</v>
      </c>
      <c r="C770" s="50">
        <v>43769</v>
      </c>
      <c r="D770" s="54">
        <v>15</v>
      </c>
      <c r="E770" s="235">
        <v>17000</v>
      </c>
      <c r="F770" s="216">
        <v>8835.35</v>
      </c>
      <c r="G770" s="63"/>
      <c r="H770" s="16">
        <f t="shared" si="28"/>
        <v>25835.35</v>
      </c>
      <c r="I770" s="92">
        <f t="shared" si="20"/>
        <v>25835.35</v>
      </c>
      <c r="J770" s="220">
        <f t="shared" si="29"/>
        <v>0</v>
      </c>
      <c r="K770" s="220">
        <f t="shared" si="30"/>
        <v>0</v>
      </c>
    </row>
    <row r="771" spans="1:11" ht="12.75" outlineLevel="1" x14ac:dyDescent="0.2">
      <c r="A771" s="144" t="s">
        <v>436</v>
      </c>
      <c r="B771" s="45">
        <v>43374</v>
      </c>
      <c r="C771" s="50">
        <v>43646</v>
      </c>
      <c r="D771" s="54">
        <v>5</v>
      </c>
      <c r="E771" s="216"/>
      <c r="F771" s="216">
        <v>1388.75</v>
      </c>
      <c r="G771" s="63"/>
      <c r="H771" s="16">
        <f t="shared" si="28"/>
        <v>1388.75</v>
      </c>
      <c r="I771" s="92">
        <f>H771</f>
        <v>1388.75</v>
      </c>
      <c r="J771" s="220">
        <f t="shared" si="29"/>
        <v>0</v>
      </c>
      <c r="K771" s="220">
        <f t="shared" si="30"/>
        <v>0</v>
      </c>
    </row>
    <row r="772" spans="1:11" ht="24" outlineLevel="1" x14ac:dyDescent="0.2">
      <c r="A772" s="144" t="s">
        <v>437</v>
      </c>
      <c r="B772" s="45">
        <v>43435</v>
      </c>
      <c r="C772" s="50">
        <v>43646</v>
      </c>
      <c r="D772" s="54">
        <v>5</v>
      </c>
      <c r="E772" s="216"/>
      <c r="F772" s="216">
        <v>7717.66</v>
      </c>
      <c r="G772" s="63"/>
      <c r="H772" s="16">
        <f t="shared" si="28"/>
        <v>7717.66</v>
      </c>
      <c r="I772" s="92">
        <f t="shared" si="20"/>
        <v>7717.66</v>
      </c>
      <c r="J772" s="220">
        <f t="shared" si="29"/>
        <v>0</v>
      </c>
      <c r="K772" s="220">
        <f t="shared" si="30"/>
        <v>0</v>
      </c>
    </row>
    <row r="773" spans="1:11" ht="12.75" outlineLevel="1" x14ac:dyDescent="0.2">
      <c r="A773" s="144" t="s">
        <v>438</v>
      </c>
      <c r="B773" s="45">
        <v>43435</v>
      </c>
      <c r="C773" s="50">
        <v>43646</v>
      </c>
      <c r="D773" s="54">
        <v>5</v>
      </c>
      <c r="E773" s="216"/>
      <c r="F773" s="216">
        <v>7073.54</v>
      </c>
      <c r="G773" s="63"/>
      <c r="H773" s="16">
        <f t="shared" si="28"/>
        <v>7073.54</v>
      </c>
      <c r="I773" s="92">
        <f>H773</f>
        <v>7073.54</v>
      </c>
      <c r="J773" s="220">
        <f t="shared" si="29"/>
        <v>0</v>
      </c>
      <c r="K773" s="220">
        <f t="shared" si="30"/>
        <v>0</v>
      </c>
    </row>
    <row r="774" spans="1:11" ht="24" outlineLevel="1" x14ac:dyDescent="0.2">
      <c r="A774" s="145" t="s">
        <v>167</v>
      </c>
      <c r="B774" s="45">
        <v>43191</v>
      </c>
      <c r="C774" s="50">
        <v>43769</v>
      </c>
      <c r="D774" s="54">
        <v>5</v>
      </c>
      <c r="E774" s="216"/>
      <c r="F774" s="216">
        <v>1927.52</v>
      </c>
      <c r="G774" s="63"/>
      <c r="H774" s="16">
        <f t="shared" si="28"/>
        <v>1927.52</v>
      </c>
      <c r="I774" s="92">
        <f t="shared" ref="I774:I789" si="31">H774</f>
        <v>1927.52</v>
      </c>
      <c r="J774" s="220">
        <f t="shared" si="29"/>
        <v>0</v>
      </c>
      <c r="K774" s="220">
        <f t="shared" si="30"/>
        <v>0</v>
      </c>
    </row>
    <row r="775" spans="1:11" ht="12.75" outlineLevel="1" x14ac:dyDescent="0.2">
      <c r="A775" s="145" t="s">
        <v>701</v>
      </c>
      <c r="B775" s="45">
        <v>43525</v>
      </c>
      <c r="C775" s="233">
        <v>43677</v>
      </c>
      <c r="D775" s="54">
        <v>5</v>
      </c>
      <c r="E775" s="216"/>
      <c r="F775" s="216">
        <v>1836.41</v>
      </c>
      <c r="G775" s="63"/>
      <c r="H775" s="16">
        <f>F775+E775+G775</f>
        <v>1836.41</v>
      </c>
      <c r="I775" s="92">
        <f t="shared" si="31"/>
        <v>1836.41</v>
      </c>
      <c r="J775" s="220">
        <f t="shared" si="29"/>
        <v>0</v>
      </c>
      <c r="K775" s="220">
        <f t="shared" si="30"/>
        <v>0</v>
      </c>
    </row>
    <row r="776" spans="1:11" ht="24" outlineLevel="1" x14ac:dyDescent="0.2">
      <c r="A776" s="145" t="s">
        <v>695</v>
      </c>
      <c r="B776" s="45">
        <v>43525</v>
      </c>
      <c r="C776" s="50">
        <v>43830</v>
      </c>
      <c r="D776" s="54">
        <v>10</v>
      </c>
      <c r="E776" s="216"/>
      <c r="F776" s="216">
        <v>21819.279999999999</v>
      </c>
      <c r="G776" s="63"/>
      <c r="H776" s="16">
        <f>F776+E776+G776</f>
        <v>21819.279999999999</v>
      </c>
      <c r="I776" s="92">
        <f t="shared" si="31"/>
        <v>21819.279999999999</v>
      </c>
      <c r="J776" s="220">
        <f>H776-I776</f>
        <v>0</v>
      </c>
      <c r="K776" s="220">
        <f>H776-I776</f>
        <v>0</v>
      </c>
    </row>
    <row r="777" spans="1:11" ht="24" outlineLevel="1" x14ac:dyDescent="0.2">
      <c r="A777" s="145" t="s">
        <v>226</v>
      </c>
      <c r="B777" s="45">
        <v>43344</v>
      </c>
      <c r="C777" s="233">
        <v>43677</v>
      </c>
      <c r="D777" s="54">
        <v>5</v>
      </c>
      <c r="E777" s="216"/>
      <c r="F777" s="216">
        <v>2314.6</v>
      </c>
      <c r="G777" s="63"/>
      <c r="H777" s="16">
        <f t="shared" si="28"/>
        <v>2314.6</v>
      </c>
      <c r="I777" s="92">
        <f t="shared" si="31"/>
        <v>2314.6</v>
      </c>
      <c r="J777" s="220">
        <f t="shared" si="29"/>
        <v>0</v>
      </c>
      <c r="K777" s="220">
        <f t="shared" si="30"/>
        <v>0</v>
      </c>
    </row>
    <row r="778" spans="1:11" ht="24" outlineLevel="1" x14ac:dyDescent="0.2">
      <c r="A778" s="144" t="s">
        <v>439</v>
      </c>
      <c r="B778" s="45">
        <v>43374</v>
      </c>
      <c r="C778" s="50">
        <v>43708</v>
      </c>
      <c r="D778" s="54">
        <v>10</v>
      </c>
      <c r="E778" s="216">
        <v>1800</v>
      </c>
      <c r="F778" s="216">
        <v>3157.66</v>
      </c>
      <c r="G778" s="63"/>
      <c r="H778" s="16">
        <f t="shared" si="28"/>
        <v>4957.66</v>
      </c>
      <c r="I778" s="92">
        <f t="shared" si="31"/>
        <v>4957.66</v>
      </c>
      <c r="J778" s="220">
        <f t="shared" si="29"/>
        <v>0</v>
      </c>
      <c r="K778" s="220">
        <f t="shared" si="30"/>
        <v>0</v>
      </c>
    </row>
    <row r="779" spans="1:11" ht="24" outlineLevel="1" x14ac:dyDescent="0.2">
      <c r="A779" s="145" t="s">
        <v>168</v>
      </c>
      <c r="B779" s="45">
        <v>43252</v>
      </c>
      <c r="C779" s="50">
        <v>43830</v>
      </c>
      <c r="D779" s="54">
        <v>5</v>
      </c>
      <c r="E779" s="216"/>
      <c r="F779" s="216">
        <v>1851.66</v>
      </c>
      <c r="G779" s="63"/>
      <c r="H779" s="16">
        <f t="shared" si="28"/>
        <v>1851.66</v>
      </c>
      <c r="I779" s="92">
        <f t="shared" si="31"/>
        <v>1851.66</v>
      </c>
      <c r="J779" s="220">
        <f t="shared" si="29"/>
        <v>0</v>
      </c>
      <c r="K779" s="220">
        <f t="shared" si="30"/>
        <v>0</v>
      </c>
    </row>
    <row r="780" spans="1:11" ht="24" outlineLevel="1" x14ac:dyDescent="0.2">
      <c r="A780" s="144" t="s">
        <v>440</v>
      </c>
      <c r="B780" s="45">
        <v>43435</v>
      </c>
      <c r="C780" s="50">
        <v>43708</v>
      </c>
      <c r="D780" s="54">
        <v>5</v>
      </c>
      <c r="E780" s="216"/>
      <c r="F780" s="216">
        <v>3507.52</v>
      </c>
      <c r="G780" s="63"/>
      <c r="H780" s="16">
        <f t="shared" si="28"/>
        <v>3507.52</v>
      </c>
      <c r="I780" s="92">
        <f t="shared" si="31"/>
        <v>3507.52</v>
      </c>
      <c r="J780" s="220">
        <f t="shared" si="29"/>
        <v>0</v>
      </c>
      <c r="K780" s="220">
        <f t="shared" si="30"/>
        <v>0</v>
      </c>
    </row>
    <row r="781" spans="1:11" ht="24" outlineLevel="1" x14ac:dyDescent="0.2">
      <c r="A781" s="144" t="s">
        <v>441</v>
      </c>
      <c r="B781" s="45">
        <v>43435</v>
      </c>
      <c r="C781" s="50">
        <v>43646</v>
      </c>
      <c r="D781" s="54">
        <v>45</v>
      </c>
      <c r="E781" s="216">
        <v>39527.919999999998</v>
      </c>
      <c r="F781" s="216">
        <v>6742.89</v>
      </c>
      <c r="G781" s="63"/>
      <c r="H781" s="16">
        <f t="shared" si="28"/>
        <v>46270.81</v>
      </c>
      <c r="I781" s="92">
        <f t="shared" si="31"/>
        <v>46270.81</v>
      </c>
      <c r="J781" s="220">
        <f t="shared" si="29"/>
        <v>0</v>
      </c>
      <c r="K781" s="220">
        <f t="shared" si="30"/>
        <v>0</v>
      </c>
    </row>
    <row r="782" spans="1:11" ht="24" outlineLevel="1" x14ac:dyDescent="0.2">
      <c r="A782" s="145" t="s">
        <v>227</v>
      </c>
      <c r="B782" s="45">
        <v>43313</v>
      </c>
      <c r="C782" s="233">
        <v>43616</v>
      </c>
      <c r="D782" s="54">
        <v>10</v>
      </c>
      <c r="E782" s="216">
        <v>1800</v>
      </c>
      <c r="F782" s="216">
        <v>7762.21</v>
      </c>
      <c r="G782" s="63"/>
      <c r="H782" s="16">
        <f t="shared" si="28"/>
        <v>9562.2099999999991</v>
      </c>
      <c r="I782" s="92">
        <f t="shared" si="31"/>
        <v>9562.2099999999991</v>
      </c>
      <c r="J782" s="220">
        <f t="shared" si="29"/>
        <v>0</v>
      </c>
      <c r="K782" s="220">
        <f t="shared" si="30"/>
        <v>0</v>
      </c>
    </row>
    <row r="783" spans="1:11" ht="24" outlineLevel="1" x14ac:dyDescent="0.2">
      <c r="A783" s="144" t="s">
        <v>442</v>
      </c>
      <c r="B783" s="45">
        <v>43374</v>
      </c>
      <c r="C783" s="233">
        <v>43585</v>
      </c>
      <c r="D783" s="54">
        <v>10</v>
      </c>
      <c r="E783" s="216">
        <v>1600</v>
      </c>
      <c r="F783" s="216">
        <v>1633.83</v>
      </c>
      <c r="G783" s="63"/>
      <c r="H783" s="16">
        <f t="shared" si="28"/>
        <v>3233.83</v>
      </c>
      <c r="I783" s="92">
        <f t="shared" si="31"/>
        <v>3233.83</v>
      </c>
      <c r="J783" s="220">
        <f t="shared" si="29"/>
        <v>0</v>
      </c>
      <c r="K783" s="220">
        <f t="shared" si="30"/>
        <v>0</v>
      </c>
    </row>
    <row r="784" spans="1:11" ht="24" outlineLevel="1" x14ac:dyDescent="0.2">
      <c r="A784" s="144" t="s">
        <v>443</v>
      </c>
      <c r="B784" s="45">
        <v>43405</v>
      </c>
      <c r="C784" s="233">
        <v>43585</v>
      </c>
      <c r="D784" s="54">
        <v>10</v>
      </c>
      <c r="E784" s="216">
        <v>1800</v>
      </c>
      <c r="F784" s="216">
        <v>2314.6</v>
      </c>
      <c r="G784" s="63"/>
      <c r="H784" s="16">
        <f t="shared" si="28"/>
        <v>4114.6000000000004</v>
      </c>
      <c r="I784" s="92">
        <f t="shared" si="31"/>
        <v>4114.6000000000004</v>
      </c>
      <c r="J784" s="220">
        <f t="shared" si="29"/>
        <v>0</v>
      </c>
      <c r="K784" s="220">
        <f t="shared" si="30"/>
        <v>0</v>
      </c>
    </row>
    <row r="785" spans="1:11" ht="24" outlineLevel="1" x14ac:dyDescent="0.2">
      <c r="A785" s="38" t="s">
        <v>723</v>
      </c>
      <c r="B785" s="45">
        <v>43466</v>
      </c>
      <c r="C785" s="50">
        <v>43708</v>
      </c>
      <c r="D785" s="54">
        <v>10</v>
      </c>
      <c r="E785" s="216">
        <v>1800</v>
      </c>
      <c r="F785" s="216">
        <v>1653.29</v>
      </c>
      <c r="G785" s="63"/>
      <c r="H785" s="16">
        <f t="shared" si="28"/>
        <v>3453.29</v>
      </c>
      <c r="I785" s="92">
        <f t="shared" si="31"/>
        <v>3453.29</v>
      </c>
      <c r="J785" s="220">
        <f t="shared" si="29"/>
        <v>0</v>
      </c>
      <c r="K785" s="220">
        <f t="shared" si="30"/>
        <v>0</v>
      </c>
    </row>
    <row r="786" spans="1:11" ht="24" outlineLevel="1" x14ac:dyDescent="0.2">
      <c r="A786" s="38" t="s">
        <v>732</v>
      </c>
      <c r="B786" s="45">
        <v>43466</v>
      </c>
      <c r="C786" s="50">
        <v>43830</v>
      </c>
      <c r="D786" s="54">
        <v>5</v>
      </c>
      <c r="E786" s="216"/>
      <c r="F786" s="216">
        <v>4232.4399999999996</v>
      </c>
      <c r="G786" s="63"/>
      <c r="H786" s="16">
        <f>F786+E786+G786</f>
        <v>4232.4399999999996</v>
      </c>
      <c r="I786" s="92">
        <f t="shared" si="31"/>
        <v>4232.4399999999996</v>
      </c>
      <c r="J786" s="220">
        <f>H786-I786</f>
        <v>0</v>
      </c>
      <c r="K786" s="220">
        <f>H786-I786</f>
        <v>0</v>
      </c>
    </row>
    <row r="787" spans="1:11" ht="24" outlineLevel="1" x14ac:dyDescent="0.2">
      <c r="A787" s="145" t="s">
        <v>1606</v>
      </c>
      <c r="B787" s="45">
        <v>42795</v>
      </c>
      <c r="C787" s="233">
        <v>43677</v>
      </c>
      <c r="D787" s="54">
        <v>5</v>
      </c>
      <c r="E787" s="234"/>
      <c r="F787" s="216">
        <v>1528.37</v>
      </c>
      <c r="G787" s="63"/>
      <c r="H787" s="16">
        <f t="shared" si="28"/>
        <v>1528.37</v>
      </c>
      <c r="I787" s="92">
        <f t="shared" si="31"/>
        <v>1528.37</v>
      </c>
      <c r="J787" s="220">
        <f t="shared" si="29"/>
        <v>0</v>
      </c>
      <c r="K787" s="220">
        <f t="shared" si="30"/>
        <v>0</v>
      </c>
    </row>
    <row r="788" spans="1:11" ht="24" outlineLevel="1" x14ac:dyDescent="0.2">
      <c r="A788" s="145" t="s">
        <v>720</v>
      </c>
      <c r="B788" s="45">
        <v>43466</v>
      </c>
      <c r="C788" s="50">
        <v>43830</v>
      </c>
      <c r="D788" s="54">
        <v>5</v>
      </c>
      <c r="E788" s="234"/>
      <c r="F788" s="216">
        <v>2314.6</v>
      </c>
      <c r="G788" s="63"/>
      <c r="H788" s="16">
        <f>F788+E788+G788</f>
        <v>2314.6</v>
      </c>
      <c r="I788" s="92">
        <f t="shared" si="31"/>
        <v>2314.6</v>
      </c>
      <c r="J788" s="220">
        <f>H788-I788</f>
        <v>0</v>
      </c>
      <c r="K788" s="220">
        <f>H788-I788</f>
        <v>0</v>
      </c>
    </row>
    <row r="789" spans="1:11" ht="12.75" outlineLevel="1" x14ac:dyDescent="0.2">
      <c r="A789" s="144" t="s">
        <v>1607</v>
      </c>
      <c r="B789" s="45">
        <v>43435</v>
      </c>
      <c r="C789" s="233">
        <v>43677</v>
      </c>
      <c r="D789" s="54">
        <v>5</v>
      </c>
      <c r="E789" s="216"/>
      <c r="F789" s="216">
        <v>1633.83</v>
      </c>
      <c r="G789" s="63"/>
      <c r="H789" s="16">
        <f t="shared" si="28"/>
        <v>1633.83</v>
      </c>
      <c r="I789" s="92">
        <f t="shared" si="31"/>
        <v>1633.83</v>
      </c>
      <c r="J789" s="220">
        <f t="shared" si="29"/>
        <v>0</v>
      </c>
      <c r="K789" s="220">
        <f t="shared" si="30"/>
        <v>0</v>
      </c>
    </row>
    <row r="790" spans="1:11" ht="12.75" x14ac:dyDescent="0.2">
      <c r="A790" s="146"/>
      <c r="B790" s="206"/>
      <c r="C790" s="201"/>
      <c r="D790" s="176"/>
      <c r="E790" s="236">
        <f>SUM(E619:E788)</f>
        <v>1448779.8499999999</v>
      </c>
      <c r="F790" s="41">
        <f>SUM(F619:F789)</f>
        <v>721647.88000000012</v>
      </c>
      <c r="G790" s="236">
        <f>SUM(G619:G788)</f>
        <v>0</v>
      </c>
      <c r="H790" s="30">
        <f>SUM(H619:H789)</f>
        <v>2170427.73</v>
      </c>
      <c r="I790" s="30">
        <f>SUM(I619:I789)</f>
        <v>2170427.73</v>
      </c>
      <c r="J790" s="90"/>
      <c r="K790" s="18"/>
    </row>
    <row r="791" spans="1:11" ht="12.75" x14ac:dyDescent="0.2">
      <c r="A791" s="146"/>
      <c r="B791" s="206"/>
      <c r="C791" s="201"/>
      <c r="D791" s="176"/>
      <c r="E791" s="216"/>
      <c r="F791" s="216"/>
      <c r="G791" s="40"/>
      <c r="H791" s="16"/>
      <c r="I791" s="92"/>
      <c r="J791" s="220"/>
      <c r="K791" s="18"/>
    </row>
    <row r="792" spans="1:11" ht="12.75" x14ac:dyDescent="0.2">
      <c r="A792" s="146"/>
      <c r="B792" s="206"/>
      <c r="C792" s="201"/>
      <c r="D792" s="176"/>
      <c r="E792" s="216"/>
      <c r="F792" s="216"/>
      <c r="G792" s="40"/>
      <c r="H792" s="16"/>
      <c r="I792" s="92"/>
      <c r="J792" s="220"/>
      <c r="K792" s="18"/>
    </row>
    <row r="793" spans="1:11" ht="12.75" x14ac:dyDescent="0.2">
      <c r="A793" s="146"/>
      <c r="B793" s="206"/>
      <c r="C793" s="201"/>
      <c r="D793" s="176"/>
      <c r="E793" s="216"/>
      <c r="F793" s="216"/>
      <c r="G793" s="40"/>
      <c r="H793" s="16"/>
      <c r="I793" s="92"/>
      <c r="J793" s="220"/>
      <c r="K793" s="18"/>
    </row>
    <row r="794" spans="1:11" ht="24" x14ac:dyDescent="0.2">
      <c r="A794" s="31" t="s">
        <v>772</v>
      </c>
      <c r="B794" s="206"/>
      <c r="C794" s="222"/>
      <c r="D794" s="176"/>
      <c r="E794" s="216"/>
      <c r="F794" s="216"/>
      <c r="G794" s="40"/>
      <c r="H794" s="16"/>
      <c r="I794" s="92"/>
      <c r="J794" s="220"/>
      <c r="K794" s="18"/>
    </row>
    <row r="795" spans="1:11" ht="24" outlineLevel="1" x14ac:dyDescent="0.2">
      <c r="A795" s="91" t="s">
        <v>745</v>
      </c>
      <c r="B795" s="83">
        <v>43493</v>
      </c>
      <c r="C795" s="84">
        <v>43709</v>
      </c>
      <c r="D795" s="85">
        <v>20</v>
      </c>
      <c r="E795" s="28">
        <v>8674.2099999999991</v>
      </c>
      <c r="F795" s="86"/>
      <c r="G795" s="44"/>
      <c r="H795" s="90">
        <v>8674.2099999999991</v>
      </c>
      <c r="I795" s="90">
        <v>8674.2099999999991</v>
      </c>
      <c r="J795" s="237"/>
      <c r="K795" s="238"/>
    </row>
    <row r="796" spans="1:11" ht="24" outlineLevel="1" x14ac:dyDescent="0.2">
      <c r="A796" s="91" t="s">
        <v>736</v>
      </c>
      <c r="B796" s="83">
        <v>43291</v>
      </c>
      <c r="C796" s="84">
        <v>43647</v>
      </c>
      <c r="D796" s="85">
        <v>40</v>
      </c>
      <c r="E796" s="28">
        <v>3618.59</v>
      </c>
      <c r="F796" s="86"/>
      <c r="G796" s="44"/>
      <c r="H796" s="90">
        <v>3618.59</v>
      </c>
      <c r="I796" s="90">
        <v>3618.59</v>
      </c>
      <c r="J796" s="237"/>
      <c r="K796" s="238"/>
    </row>
    <row r="797" spans="1:11" ht="12.75" outlineLevel="1" x14ac:dyDescent="0.2">
      <c r="A797" s="91" t="s">
        <v>243</v>
      </c>
      <c r="B797" s="83">
        <v>43356</v>
      </c>
      <c r="C797" s="84">
        <v>43647</v>
      </c>
      <c r="D797" s="85">
        <v>50</v>
      </c>
      <c r="E797" s="28">
        <v>17506.95</v>
      </c>
      <c r="F797" s="86"/>
      <c r="G797" s="44"/>
      <c r="H797" s="90">
        <v>17506.95</v>
      </c>
      <c r="I797" s="90">
        <v>17506.95</v>
      </c>
      <c r="J797" s="237"/>
      <c r="K797" s="238"/>
    </row>
    <row r="798" spans="1:11" ht="12.75" outlineLevel="1" x14ac:dyDescent="0.2">
      <c r="A798" s="91" t="s">
        <v>451</v>
      </c>
      <c r="B798" s="83">
        <v>43423</v>
      </c>
      <c r="C798" s="84">
        <v>43647</v>
      </c>
      <c r="D798" s="85">
        <v>40</v>
      </c>
      <c r="E798" s="28">
        <v>6061.44</v>
      </c>
      <c r="F798" s="86"/>
      <c r="G798" s="44"/>
      <c r="H798" s="90">
        <v>6061.44</v>
      </c>
      <c r="I798" s="90">
        <v>6061.44</v>
      </c>
      <c r="J798" s="237"/>
      <c r="K798" s="238"/>
    </row>
    <row r="799" spans="1:11" ht="12.75" outlineLevel="1" x14ac:dyDescent="0.2">
      <c r="A799" s="91" t="s">
        <v>752</v>
      </c>
      <c r="B799" s="83">
        <v>43510</v>
      </c>
      <c r="C799" s="84">
        <v>43647</v>
      </c>
      <c r="D799" s="85">
        <v>30</v>
      </c>
      <c r="E799" s="28">
        <v>16463.39</v>
      </c>
      <c r="F799" s="86"/>
      <c r="G799" s="44"/>
      <c r="H799" s="90">
        <v>16463.39</v>
      </c>
      <c r="I799" s="90">
        <v>16463.39</v>
      </c>
      <c r="J799" s="237"/>
      <c r="K799" s="238"/>
    </row>
    <row r="800" spans="1:11" ht="12.75" outlineLevel="1" x14ac:dyDescent="0.2">
      <c r="A800" s="91" t="s">
        <v>747</v>
      </c>
      <c r="B800" s="83">
        <v>43495</v>
      </c>
      <c r="C800" s="84">
        <v>43647</v>
      </c>
      <c r="D800" s="85">
        <v>50</v>
      </c>
      <c r="E800" s="28">
        <v>3128.66</v>
      </c>
      <c r="F800" s="86"/>
      <c r="G800" s="44"/>
      <c r="H800" s="90">
        <v>3128.66</v>
      </c>
      <c r="I800" s="90">
        <v>3128.66</v>
      </c>
      <c r="J800" s="237"/>
      <c r="K800" s="238"/>
    </row>
    <row r="801" spans="1:11" ht="12.75" outlineLevel="1" x14ac:dyDescent="0.2">
      <c r="A801" s="91" t="s">
        <v>238</v>
      </c>
      <c r="B801" s="83">
        <v>43349</v>
      </c>
      <c r="C801" s="84">
        <v>43647</v>
      </c>
      <c r="D801" s="85">
        <v>50</v>
      </c>
      <c r="E801" s="28">
        <v>29433.34</v>
      </c>
      <c r="F801" s="86"/>
      <c r="G801" s="44"/>
      <c r="H801" s="90">
        <v>29433.34</v>
      </c>
      <c r="I801" s="90">
        <v>29433.34</v>
      </c>
      <c r="J801" s="237"/>
      <c r="K801" s="238"/>
    </row>
    <row r="802" spans="1:11" ht="12.75" outlineLevel="1" x14ac:dyDescent="0.2">
      <c r="A802" s="91" t="s">
        <v>454</v>
      </c>
      <c r="B802" s="83">
        <v>43427</v>
      </c>
      <c r="C802" s="84">
        <v>43647</v>
      </c>
      <c r="D802" s="85">
        <v>60</v>
      </c>
      <c r="E802" s="28">
        <v>6104.22</v>
      </c>
      <c r="F802" s="86"/>
      <c r="G802" s="44"/>
      <c r="H802" s="90">
        <v>6104.22</v>
      </c>
      <c r="I802" s="90">
        <v>6104.22</v>
      </c>
      <c r="J802" s="237"/>
      <c r="K802" s="238"/>
    </row>
    <row r="803" spans="1:11" ht="12.75" outlineLevel="1" x14ac:dyDescent="0.2">
      <c r="A803" s="91" t="s">
        <v>467</v>
      </c>
      <c r="B803" s="83">
        <v>43448</v>
      </c>
      <c r="C803" s="84">
        <v>43556</v>
      </c>
      <c r="D803" s="85">
        <v>100</v>
      </c>
      <c r="E803" s="28">
        <v>9800.84</v>
      </c>
      <c r="F803" s="86"/>
      <c r="G803" s="44"/>
      <c r="H803" s="90">
        <v>9800.84</v>
      </c>
      <c r="I803" s="90">
        <v>9800.84</v>
      </c>
      <c r="J803" s="237"/>
      <c r="K803" s="238"/>
    </row>
    <row r="804" spans="1:11" ht="12.75" outlineLevel="1" x14ac:dyDescent="0.2">
      <c r="A804" s="91" t="s">
        <v>740</v>
      </c>
      <c r="B804" s="83">
        <v>43475</v>
      </c>
      <c r="C804" s="84">
        <v>43678</v>
      </c>
      <c r="D804" s="85">
        <v>50</v>
      </c>
      <c r="E804" s="28">
        <v>1658.95</v>
      </c>
      <c r="F804" s="86"/>
      <c r="G804" s="44"/>
      <c r="H804" s="90">
        <v>1658.95</v>
      </c>
      <c r="I804" s="90">
        <v>1658.95</v>
      </c>
      <c r="J804" s="237"/>
      <c r="K804" s="238"/>
    </row>
    <row r="805" spans="1:11" ht="24" outlineLevel="1" x14ac:dyDescent="0.2">
      <c r="A805" s="91" t="s">
        <v>230</v>
      </c>
      <c r="B805" s="83">
        <v>43314</v>
      </c>
      <c r="C805" s="84">
        <v>43586</v>
      </c>
      <c r="D805" s="85">
        <v>90</v>
      </c>
      <c r="E805" s="28">
        <v>32655.87</v>
      </c>
      <c r="F805" s="86"/>
      <c r="G805" s="44"/>
      <c r="H805" s="90">
        <v>32655.87</v>
      </c>
      <c r="I805" s="90">
        <v>32655.87</v>
      </c>
      <c r="J805" s="237"/>
      <c r="K805" s="238"/>
    </row>
    <row r="806" spans="1:11" ht="12.75" outlineLevel="1" x14ac:dyDescent="0.2">
      <c r="A806" s="91" t="s">
        <v>768</v>
      </c>
      <c r="B806" s="83">
        <v>43551</v>
      </c>
      <c r="C806" s="84">
        <v>43556</v>
      </c>
      <c r="D806" s="85">
        <v>100</v>
      </c>
      <c r="E806" s="28">
        <v>3723.69</v>
      </c>
      <c r="F806" s="86"/>
      <c r="G806" s="44"/>
      <c r="H806" s="90">
        <v>3723.69</v>
      </c>
      <c r="I806" s="90">
        <v>3723.69</v>
      </c>
      <c r="J806" s="237"/>
      <c r="K806" s="238"/>
    </row>
    <row r="807" spans="1:11" ht="12.75" outlineLevel="1" x14ac:dyDescent="0.2">
      <c r="A807" s="91" t="s">
        <v>453</v>
      </c>
      <c r="B807" s="83">
        <v>43425</v>
      </c>
      <c r="C807" s="84">
        <v>43647</v>
      </c>
      <c r="D807" s="85">
        <v>50</v>
      </c>
      <c r="E807" s="28">
        <v>5430.84</v>
      </c>
      <c r="F807" s="86"/>
      <c r="G807" s="44"/>
      <c r="H807" s="90">
        <v>5430.84</v>
      </c>
      <c r="I807" s="90">
        <v>5430.84</v>
      </c>
      <c r="J807" s="237"/>
      <c r="K807" s="238"/>
    </row>
    <row r="808" spans="1:11" ht="12.75" outlineLevel="1" x14ac:dyDescent="0.2">
      <c r="A808" s="91" t="s">
        <v>179</v>
      </c>
      <c r="B808" s="83">
        <v>43276</v>
      </c>
      <c r="C808" s="84">
        <v>43647</v>
      </c>
      <c r="D808" s="85">
        <v>50</v>
      </c>
      <c r="E808" s="28">
        <v>6772.18</v>
      </c>
      <c r="F808" s="86"/>
      <c r="G808" s="44"/>
      <c r="H808" s="90">
        <v>6772.18</v>
      </c>
      <c r="I808" s="90">
        <v>6772.18</v>
      </c>
      <c r="J808" s="237"/>
      <c r="K808" s="238"/>
    </row>
    <row r="809" spans="1:11" ht="12.75" outlineLevel="1" x14ac:dyDescent="0.2">
      <c r="A809" s="91" t="s">
        <v>237</v>
      </c>
      <c r="B809" s="83">
        <v>43346</v>
      </c>
      <c r="C809" s="84">
        <v>43647</v>
      </c>
      <c r="D809" s="85">
        <v>60</v>
      </c>
      <c r="E809" s="28">
        <v>13941.88</v>
      </c>
      <c r="F809" s="86"/>
      <c r="G809" s="44"/>
      <c r="H809" s="90">
        <v>13941.88</v>
      </c>
      <c r="I809" s="90">
        <v>13941.88</v>
      </c>
      <c r="J809" s="237"/>
      <c r="K809" s="238"/>
    </row>
    <row r="810" spans="1:11" ht="12.75" outlineLevel="1" x14ac:dyDescent="0.2">
      <c r="A810" s="91" t="s">
        <v>456</v>
      </c>
      <c r="B810" s="83">
        <v>43419</v>
      </c>
      <c r="C810" s="84">
        <v>43556</v>
      </c>
      <c r="D810" s="85">
        <v>100</v>
      </c>
      <c r="E810" s="28">
        <v>143345.29</v>
      </c>
      <c r="F810" s="86"/>
      <c r="G810" s="44"/>
      <c r="H810" s="90">
        <v>143345.29</v>
      </c>
      <c r="I810" s="90">
        <v>143345.29</v>
      </c>
      <c r="J810" s="237"/>
      <c r="K810" s="238"/>
    </row>
    <row r="811" spans="1:11" ht="12.75" outlineLevel="1" x14ac:dyDescent="0.2">
      <c r="A811" s="91" t="s">
        <v>239</v>
      </c>
      <c r="B811" s="83">
        <v>43350</v>
      </c>
      <c r="C811" s="84">
        <v>43678</v>
      </c>
      <c r="D811" s="85">
        <v>50</v>
      </c>
      <c r="E811" s="28">
        <v>3448.14</v>
      </c>
      <c r="F811" s="86"/>
      <c r="G811" s="44"/>
      <c r="H811" s="90">
        <v>3448.14</v>
      </c>
      <c r="I811" s="90">
        <v>3448.14</v>
      </c>
      <c r="J811" s="237"/>
      <c r="K811" s="238"/>
    </row>
    <row r="812" spans="1:11" ht="12.75" outlineLevel="1" x14ac:dyDescent="0.2">
      <c r="A812" s="91" t="s">
        <v>468</v>
      </c>
      <c r="B812" s="83">
        <v>43448</v>
      </c>
      <c r="C812" s="84">
        <v>43556</v>
      </c>
      <c r="D812" s="85">
        <v>100</v>
      </c>
      <c r="E812" s="28">
        <v>5271.37</v>
      </c>
      <c r="F812" s="86"/>
      <c r="G812" s="44"/>
      <c r="H812" s="90">
        <v>5271.37</v>
      </c>
      <c r="I812" s="90">
        <v>5271.37</v>
      </c>
      <c r="J812" s="237"/>
      <c r="K812" s="238"/>
    </row>
    <row r="813" spans="1:11" ht="24" outlineLevel="1" x14ac:dyDescent="0.2">
      <c r="A813" s="91" t="s">
        <v>753</v>
      </c>
      <c r="B813" s="83">
        <v>43511</v>
      </c>
      <c r="C813" s="84">
        <v>43647</v>
      </c>
      <c r="D813" s="85">
        <v>50</v>
      </c>
      <c r="E813" s="28">
        <v>4925.03</v>
      </c>
      <c r="F813" s="86"/>
      <c r="G813" s="44"/>
      <c r="H813" s="90">
        <v>4925.03</v>
      </c>
      <c r="I813" s="90">
        <v>4925.03</v>
      </c>
      <c r="J813" s="237"/>
      <c r="K813" s="238"/>
    </row>
    <row r="814" spans="1:11" ht="24" outlineLevel="1" x14ac:dyDescent="0.2">
      <c r="A814" s="91" t="s">
        <v>759</v>
      </c>
      <c r="B814" s="83">
        <v>43501</v>
      </c>
      <c r="C814" s="84">
        <v>43647</v>
      </c>
      <c r="D814" s="85">
        <v>60</v>
      </c>
      <c r="E814" s="28">
        <v>18232</v>
      </c>
      <c r="F814" s="86"/>
      <c r="G814" s="44"/>
      <c r="H814" s="90">
        <v>18232</v>
      </c>
      <c r="I814" s="90">
        <v>18232</v>
      </c>
      <c r="J814" s="237"/>
      <c r="K814" s="238"/>
    </row>
    <row r="815" spans="1:11" ht="24" outlineLevel="1" x14ac:dyDescent="0.2">
      <c r="A815" s="91" t="s">
        <v>248</v>
      </c>
      <c r="B815" s="83">
        <v>43353</v>
      </c>
      <c r="C815" s="84">
        <v>43556</v>
      </c>
      <c r="D815" s="85">
        <v>100</v>
      </c>
      <c r="E815" s="28">
        <v>13828.6</v>
      </c>
      <c r="F815" s="86"/>
      <c r="G815" s="44"/>
      <c r="H815" s="90">
        <v>13828.6</v>
      </c>
      <c r="I815" s="90">
        <v>13828.6</v>
      </c>
      <c r="J815" s="237"/>
      <c r="K815" s="238"/>
    </row>
    <row r="816" spans="1:11" ht="24" outlineLevel="1" x14ac:dyDescent="0.2">
      <c r="A816" s="91" t="s">
        <v>244</v>
      </c>
      <c r="B816" s="83">
        <v>43368</v>
      </c>
      <c r="C816" s="84">
        <v>43678</v>
      </c>
      <c r="D816" s="85">
        <v>50</v>
      </c>
      <c r="E816" s="28">
        <v>23294.17</v>
      </c>
      <c r="F816" s="86"/>
      <c r="G816" s="44"/>
      <c r="H816" s="90">
        <v>23294.17</v>
      </c>
      <c r="I816" s="90">
        <v>23294.17</v>
      </c>
      <c r="J816" s="237"/>
      <c r="K816" s="238"/>
    </row>
    <row r="817" spans="1:11" ht="12.75" outlineLevel="1" x14ac:dyDescent="0.2">
      <c r="A817" s="91" t="s">
        <v>742</v>
      </c>
      <c r="B817" s="83">
        <v>43444</v>
      </c>
      <c r="C817" s="84">
        <v>43678</v>
      </c>
      <c r="D817" s="85">
        <v>40</v>
      </c>
      <c r="E817" s="28">
        <v>4050.07</v>
      </c>
      <c r="F817" s="86"/>
      <c r="G817" s="44"/>
      <c r="H817" s="90">
        <v>4050.07</v>
      </c>
      <c r="I817" s="90">
        <v>4050.07</v>
      </c>
      <c r="J817" s="237"/>
      <c r="K817" s="238"/>
    </row>
    <row r="818" spans="1:11" ht="12.75" outlineLevel="1" x14ac:dyDescent="0.2">
      <c r="A818" s="91" t="s">
        <v>480</v>
      </c>
      <c r="B818" s="83">
        <v>43388</v>
      </c>
      <c r="C818" s="84">
        <v>43647</v>
      </c>
      <c r="D818" s="85">
        <v>80</v>
      </c>
      <c r="E818" s="28">
        <v>26238.09</v>
      </c>
      <c r="F818" s="86"/>
      <c r="G818" s="44"/>
      <c r="H818" s="90">
        <v>26238.09</v>
      </c>
      <c r="I818" s="90">
        <v>26238.09</v>
      </c>
      <c r="J818" s="237"/>
      <c r="K818" s="238"/>
    </row>
    <row r="819" spans="1:11" ht="12.75" outlineLevel="1" x14ac:dyDescent="0.2">
      <c r="A819" s="91" t="s">
        <v>1829</v>
      </c>
      <c r="B819" s="83">
        <v>43479</v>
      </c>
      <c r="C819" s="84">
        <v>43525</v>
      </c>
      <c r="D819" s="85">
        <v>100</v>
      </c>
      <c r="E819" s="28"/>
      <c r="F819" s="86"/>
      <c r="G819" s="44"/>
      <c r="H819" s="90"/>
      <c r="I819" s="90"/>
      <c r="J819" s="237"/>
      <c r="K819" s="238"/>
    </row>
    <row r="820" spans="1:11" ht="12.75" outlineLevel="1" x14ac:dyDescent="0.2">
      <c r="A820" s="91" t="s">
        <v>246</v>
      </c>
      <c r="B820" s="83">
        <v>43371</v>
      </c>
      <c r="C820" s="84">
        <v>43586</v>
      </c>
      <c r="D820" s="85">
        <v>70</v>
      </c>
      <c r="E820" s="28">
        <v>2903.09</v>
      </c>
      <c r="F820" s="86"/>
      <c r="G820" s="44"/>
      <c r="H820" s="90">
        <v>2903.09</v>
      </c>
      <c r="I820" s="90">
        <v>2903.09</v>
      </c>
      <c r="J820" s="237"/>
      <c r="K820" s="238"/>
    </row>
    <row r="821" spans="1:11" ht="12.75" outlineLevel="1" x14ac:dyDescent="0.2">
      <c r="A821" s="91" t="s">
        <v>770</v>
      </c>
      <c r="B821" s="83">
        <v>43552</v>
      </c>
      <c r="C821" s="84">
        <v>43678</v>
      </c>
      <c r="D821" s="85">
        <v>40</v>
      </c>
      <c r="E821" s="28">
        <v>3678.62</v>
      </c>
      <c r="F821" s="86"/>
      <c r="G821" s="44"/>
      <c r="H821" s="90">
        <v>3678.62</v>
      </c>
      <c r="I821" s="90">
        <v>3678.62</v>
      </c>
      <c r="J821" s="237"/>
      <c r="K821" s="238"/>
    </row>
    <row r="822" spans="1:11" ht="12.75" outlineLevel="1" x14ac:dyDescent="0.2">
      <c r="A822" s="91" t="s">
        <v>469</v>
      </c>
      <c r="B822" s="83">
        <v>43448</v>
      </c>
      <c r="C822" s="84">
        <v>43556</v>
      </c>
      <c r="D822" s="85">
        <v>100</v>
      </c>
      <c r="E822" s="28">
        <v>11137.4</v>
      </c>
      <c r="F822" s="86"/>
      <c r="G822" s="44"/>
      <c r="H822" s="90">
        <v>11137.4</v>
      </c>
      <c r="I822" s="90">
        <v>11137.4</v>
      </c>
      <c r="J822" s="237"/>
      <c r="K822" s="238"/>
    </row>
    <row r="823" spans="1:11" ht="12.75" outlineLevel="1" x14ac:dyDescent="0.2">
      <c r="A823" s="91" t="s">
        <v>249</v>
      </c>
      <c r="B823" s="83">
        <v>43371</v>
      </c>
      <c r="C823" s="84">
        <v>43678</v>
      </c>
      <c r="D823" s="85">
        <v>50</v>
      </c>
      <c r="E823" s="28">
        <v>10036.69</v>
      </c>
      <c r="F823" s="86"/>
      <c r="G823" s="44"/>
      <c r="H823" s="90">
        <v>10036.69</v>
      </c>
      <c r="I823" s="90">
        <v>10036.69</v>
      </c>
      <c r="J823" s="237"/>
      <c r="K823" s="238"/>
    </row>
    <row r="824" spans="1:11" ht="24" outlineLevel="1" x14ac:dyDescent="0.2">
      <c r="A824" s="91" t="s">
        <v>758</v>
      </c>
      <c r="B824" s="83">
        <v>43503</v>
      </c>
      <c r="C824" s="84">
        <v>43556</v>
      </c>
      <c r="D824" s="85">
        <v>100</v>
      </c>
      <c r="E824" s="28">
        <v>11952</v>
      </c>
      <c r="F824" s="86"/>
      <c r="G824" s="44"/>
      <c r="H824" s="90">
        <v>11952</v>
      </c>
      <c r="I824" s="90">
        <v>11952</v>
      </c>
      <c r="J824" s="237"/>
      <c r="K824" s="238"/>
    </row>
    <row r="825" spans="1:11" ht="24" outlineLevel="1" x14ac:dyDescent="0.2">
      <c r="A825" s="91" t="s">
        <v>479</v>
      </c>
      <c r="B825" s="83">
        <v>43388</v>
      </c>
      <c r="C825" s="84">
        <v>43647</v>
      </c>
      <c r="D825" s="85">
        <v>50</v>
      </c>
      <c r="E825" s="28">
        <v>4857.92</v>
      </c>
      <c r="F825" s="86"/>
      <c r="G825" s="44"/>
      <c r="H825" s="90">
        <v>4857.92</v>
      </c>
      <c r="I825" s="90">
        <v>4857.92</v>
      </c>
      <c r="J825" s="237"/>
      <c r="K825" s="238"/>
    </row>
    <row r="826" spans="1:11" ht="24" outlineLevel="1" x14ac:dyDescent="0.2">
      <c r="A826" s="91" t="s">
        <v>765</v>
      </c>
      <c r="B826" s="83">
        <v>43549</v>
      </c>
      <c r="C826" s="84">
        <v>43647</v>
      </c>
      <c r="D826" s="85">
        <v>50</v>
      </c>
      <c r="E826" s="28">
        <v>6376.62</v>
      </c>
      <c r="F826" s="86"/>
      <c r="G826" s="44"/>
      <c r="H826" s="90">
        <v>6376.62</v>
      </c>
      <c r="I826" s="90">
        <v>6376.62</v>
      </c>
      <c r="J826" s="237"/>
      <c r="K826" s="238"/>
    </row>
    <row r="827" spans="1:11" ht="12.75" outlineLevel="1" x14ac:dyDescent="0.2">
      <c r="A827" s="91" t="s">
        <v>446</v>
      </c>
      <c r="B827" s="83">
        <v>43405</v>
      </c>
      <c r="C827" s="84">
        <v>43647</v>
      </c>
      <c r="D827" s="85">
        <v>60</v>
      </c>
      <c r="E827" s="28">
        <v>16395.45</v>
      </c>
      <c r="F827" s="86"/>
      <c r="G827" s="44"/>
      <c r="H827" s="90">
        <v>16395.45</v>
      </c>
      <c r="I827" s="90">
        <v>16395.45</v>
      </c>
      <c r="J827" s="237"/>
      <c r="K827" s="238"/>
    </row>
    <row r="828" spans="1:11" ht="12.75" outlineLevel="1" x14ac:dyDescent="0.2">
      <c r="A828" s="91" t="s">
        <v>750</v>
      </c>
      <c r="B828" s="83">
        <v>43504</v>
      </c>
      <c r="C828" s="84">
        <v>43678</v>
      </c>
      <c r="D828" s="85">
        <v>50</v>
      </c>
      <c r="E828" s="28">
        <v>6005.79</v>
      </c>
      <c r="F828" s="86"/>
      <c r="G828" s="44"/>
      <c r="H828" s="90">
        <v>6005.79</v>
      </c>
      <c r="I828" s="90">
        <v>6005.79</v>
      </c>
      <c r="J828" s="237"/>
      <c r="K828" s="238"/>
    </row>
    <row r="829" spans="1:11" ht="12.75" outlineLevel="1" x14ac:dyDescent="0.2">
      <c r="A829" s="91" t="s">
        <v>245</v>
      </c>
      <c r="B829" s="83">
        <v>43371</v>
      </c>
      <c r="C829" s="84">
        <v>43525</v>
      </c>
      <c r="D829" s="85">
        <v>100</v>
      </c>
      <c r="E829" s="28">
        <v>3742.18</v>
      </c>
      <c r="F829" s="86"/>
      <c r="G829" s="44"/>
      <c r="H829" s="90">
        <v>3742.18</v>
      </c>
      <c r="I829" s="90">
        <v>3742.18</v>
      </c>
      <c r="J829" s="237"/>
      <c r="K829" s="238"/>
    </row>
    <row r="830" spans="1:11" ht="24" outlineLevel="1" x14ac:dyDescent="0.2">
      <c r="A830" s="91" t="s">
        <v>748</v>
      </c>
      <c r="B830" s="83">
        <v>43500</v>
      </c>
      <c r="C830" s="84">
        <v>43678</v>
      </c>
      <c r="D830" s="85">
        <v>50</v>
      </c>
      <c r="E830" s="28">
        <v>5690.72</v>
      </c>
      <c r="F830" s="86"/>
      <c r="G830" s="44"/>
      <c r="H830" s="90">
        <v>5690.72</v>
      </c>
      <c r="I830" s="90">
        <v>5690.72</v>
      </c>
      <c r="J830" s="237"/>
      <c r="K830" s="238"/>
    </row>
    <row r="831" spans="1:11" ht="12.75" outlineLevel="1" x14ac:dyDescent="0.2">
      <c r="A831" s="91" t="s">
        <v>488</v>
      </c>
      <c r="B831" s="83">
        <v>43381</v>
      </c>
      <c r="C831" s="84">
        <v>43678</v>
      </c>
      <c r="D831" s="85">
        <v>30</v>
      </c>
      <c r="E831" s="28">
        <v>28258.94</v>
      </c>
      <c r="F831" s="86"/>
      <c r="G831" s="44"/>
      <c r="H831" s="90">
        <v>28258.94</v>
      </c>
      <c r="I831" s="90">
        <v>28258.94</v>
      </c>
      <c r="J831" s="237"/>
      <c r="K831" s="238"/>
    </row>
    <row r="832" spans="1:11" ht="12.75" outlineLevel="1" x14ac:dyDescent="0.2">
      <c r="A832" s="91" t="s">
        <v>233</v>
      </c>
      <c r="B832" s="83">
        <v>43330</v>
      </c>
      <c r="C832" s="84">
        <v>43647</v>
      </c>
      <c r="D832" s="85">
        <v>50</v>
      </c>
      <c r="E832" s="28">
        <v>4310.6400000000003</v>
      </c>
      <c r="F832" s="86"/>
      <c r="G832" s="44"/>
      <c r="H832" s="90">
        <v>4310.6400000000003</v>
      </c>
      <c r="I832" s="90">
        <v>4310.6400000000003</v>
      </c>
      <c r="J832" s="237"/>
      <c r="K832" s="238"/>
    </row>
    <row r="833" spans="1:11" ht="12.75" outlineLevel="1" x14ac:dyDescent="0.2">
      <c r="A833" s="91" t="s">
        <v>228</v>
      </c>
      <c r="B833" s="83">
        <v>43299</v>
      </c>
      <c r="C833" s="84">
        <v>43556</v>
      </c>
      <c r="D833" s="85">
        <v>100</v>
      </c>
      <c r="E833" s="28">
        <v>4452.1000000000004</v>
      </c>
      <c r="F833" s="86"/>
      <c r="G833" s="44"/>
      <c r="H833" s="90">
        <v>4452.1000000000004</v>
      </c>
      <c r="I833" s="90">
        <v>4452.1000000000004</v>
      </c>
      <c r="J833" s="237"/>
      <c r="K833" s="238"/>
    </row>
    <row r="834" spans="1:11" ht="12.75" outlineLevel="1" x14ac:dyDescent="0.2">
      <c r="A834" s="91" t="s">
        <v>481</v>
      </c>
      <c r="B834" s="83">
        <v>43388</v>
      </c>
      <c r="C834" s="84">
        <v>43647</v>
      </c>
      <c r="D834" s="85">
        <v>60</v>
      </c>
      <c r="E834" s="28">
        <v>4313.87</v>
      </c>
      <c r="F834" s="86"/>
      <c r="G834" s="44"/>
      <c r="H834" s="90">
        <v>4313.87</v>
      </c>
      <c r="I834" s="90">
        <v>4313.87</v>
      </c>
      <c r="J834" s="237"/>
      <c r="K834" s="238"/>
    </row>
    <row r="835" spans="1:11" ht="12.75" outlineLevel="1" x14ac:dyDescent="0.2">
      <c r="A835" s="91" t="s">
        <v>236</v>
      </c>
      <c r="B835" s="83">
        <v>43346</v>
      </c>
      <c r="C835" s="84">
        <v>43709</v>
      </c>
      <c r="D835" s="85">
        <v>30</v>
      </c>
      <c r="E835" s="28">
        <v>20094.509999999998</v>
      </c>
      <c r="F835" s="86"/>
      <c r="G835" s="44"/>
      <c r="H835" s="90">
        <v>20094.509999999998</v>
      </c>
      <c r="I835" s="90">
        <v>20094.509999999998</v>
      </c>
      <c r="J835" s="237"/>
      <c r="K835" s="238"/>
    </row>
    <row r="836" spans="1:11" ht="12.75" outlineLevel="1" x14ac:dyDescent="0.2">
      <c r="A836" s="91" t="s">
        <v>178</v>
      </c>
      <c r="B836" s="83">
        <v>43272</v>
      </c>
      <c r="C836" s="84">
        <v>43678</v>
      </c>
      <c r="D836" s="85">
        <v>50</v>
      </c>
      <c r="E836" s="28">
        <v>3005.83</v>
      </c>
      <c r="F836" s="86"/>
      <c r="G836" s="44"/>
      <c r="H836" s="90">
        <v>3005.83</v>
      </c>
      <c r="I836" s="90">
        <v>3005.83</v>
      </c>
      <c r="J836" s="237"/>
      <c r="K836" s="238"/>
    </row>
    <row r="837" spans="1:11" ht="24" outlineLevel="1" x14ac:dyDescent="0.2">
      <c r="A837" s="91" t="s">
        <v>177</v>
      </c>
      <c r="B837" s="83">
        <v>43151</v>
      </c>
      <c r="C837" s="84">
        <v>43525</v>
      </c>
      <c r="D837" s="85">
        <v>100</v>
      </c>
      <c r="E837" s="28">
        <v>25774.78</v>
      </c>
      <c r="F837" s="86"/>
      <c r="G837" s="44"/>
      <c r="H837" s="90">
        <v>25774.78</v>
      </c>
      <c r="I837" s="90">
        <v>25774.78</v>
      </c>
      <c r="J837" s="237"/>
      <c r="K837" s="238"/>
    </row>
    <row r="838" spans="1:11" ht="24" outlineLevel="1" x14ac:dyDescent="0.2">
      <c r="A838" s="91" t="s">
        <v>176</v>
      </c>
      <c r="B838" s="83">
        <v>43151</v>
      </c>
      <c r="C838" s="84">
        <v>43556</v>
      </c>
      <c r="D838" s="85">
        <v>100</v>
      </c>
      <c r="E838" s="28">
        <v>1934.42</v>
      </c>
      <c r="F838" s="86"/>
      <c r="G838" s="44"/>
      <c r="H838" s="90">
        <v>1934.42</v>
      </c>
      <c r="I838" s="90">
        <v>1934.42</v>
      </c>
      <c r="J838" s="237"/>
      <c r="K838" s="238"/>
    </row>
    <row r="839" spans="1:11" ht="12.75" outlineLevel="1" x14ac:dyDescent="0.2">
      <c r="A839" s="91" t="s">
        <v>766</v>
      </c>
      <c r="B839" s="83">
        <v>43550</v>
      </c>
      <c r="C839" s="84">
        <v>43678</v>
      </c>
      <c r="D839" s="85">
        <v>30</v>
      </c>
      <c r="E839" s="28">
        <v>3869.54</v>
      </c>
      <c r="F839" s="86"/>
      <c r="G839" s="44"/>
      <c r="H839" s="90">
        <v>3869.54</v>
      </c>
      <c r="I839" s="90">
        <v>3869.54</v>
      </c>
      <c r="J839" s="237"/>
      <c r="K839" s="238"/>
    </row>
    <row r="840" spans="1:11" ht="24" outlineLevel="1" x14ac:dyDescent="0.2">
      <c r="A840" s="91" t="s">
        <v>247</v>
      </c>
      <c r="B840" s="83">
        <v>43354</v>
      </c>
      <c r="C840" s="87">
        <v>43556</v>
      </c>
      <c r="D840" s="85">
        <v>100</v>
      </c>
      <c r="E840" s="28">
        <v>18011.03</v>
      </c>
      <c r="F840" s="86"/>
      <c r="G840" s="44"/>
      <c r="H840" s="90">
        <v>18011.03</v>
      </c>
      <c r="I840" s="90">
        <v>18011.03</v>
      </c>
      <c r="J840" s="237"/>
      <c r="K840" s="238"/>
    </row>
    <row r="841" spans="1:11" ht="24" outlineLevel="1" x14ac:dyDescent="0.2">
      <c r="A841" s="91" t="s">
        <v>455</v>
      </c>
      <c r="B841" s="83">
        <v>43430</v>
      </c>
      <c r="C841" s="87">
        <v>43678</v>
      </c>
      <c r="D841" s="85">
        <v>30</v>
      </c>
      <c r="E841" s="28">
        <v>45001</v>
      </c>
      <c r="F841" s="86"/>
      <c r="G841" s="44"/>
      <c r="H841" s="90">
        <v>45001</v>
      </c>
      <c r="I841" s="90">
        <v>45001</v>
      </c>
      <c r="J841" s="237"/>
      <c r="K841" s="238"/>
    </row>
    <row r="842" spans="1:11" ht="12.75" outlineLevel="1" x14ac:dyDescent="0.2">
      <c r="A842" s="91" t="s">
        <v>452</v>
      </c>
      <c r="B842" s="83">
        <v>43424</v>
      </c>
      <c r="C842" s="87">
        <v>43556</v>
      </c>
      <c r="D842" s="85">
        <v>100</v>
      </c>
      <c r="E842" s="28">
        <v>4844.5</v>
      </c>
      <c r="F842" s="86"/>
      <c r="G842" s="44"/>
      <c r="H842" s="90">
        <v>4844.5</v>
      </c>
      <c r="I842" s="90">
        <v>4844.5</v>
      </c>
      <c r="J842" s="237"/>
      <c r="K842" s="238"/>
    </row>
    <row r="843" spans="1:11" ht="12.75" outlineLevel="1" x14ac:dyDescent="0.2">
      <c r="A843" s="91" t="s">
        <v>761</v>
      </c>
      <c r="B843" s="83">
        <v>43528</v>
      </c>
      <c r="C843" s="87">
        <v>43647</v>
      </c>
      <c r="D843" s="85">
        <v>50</v>
      </c>
      <c r="E843" s="28">
        <v>3250.86</v>
      </c>
      <c r="F843" s="86"/>
      <c r="G843" s="44"/>
      <c r="H843" s="90">
        <v>3250.86</v>
      </c>
      <c r="I843" s="90">
        <v>3250.86</v>
      </c>
      <c r="J843" s="237"/>
      <c r="K843" s="238"/>
    </row>
    <row r="844" spans="1:11" ht="12.75" outlineLevel="1" x14ac:dyDescent="0.2">
      <c r="A844" s="91" t="s">
        <v>771</v>
      </c>
      <c r="B844" s="83">
        <v>43367</v>
      </c>
      <c r="C844" s="87">
        <v>43647</v>
      </c>
      <c r="D844" s="85">
        <v>50</v>
      </c>
      <c r="E844" s="28">
        <v>22688.799999999999</v>
      </c>
      <c r="F844" s="86"/>
      <c r="G844" s="44"/>
      <c r="H844" s="90">
        <v>22688.799999999999</v>
      </c>
      <c r="I844" s="90">
        <v>22688.799999999999</v>
      </c>
      <c r="J844" s="237"/>
      <c r="K844" s="238"/>
    </row>
    <row r="845" spans="1:11" ht="12.75" outlineLevel="1" x14ac:dyDescent="0.2">
      <c r="A845" s="91" t="s">
        <v>767</v>
      </c>
      <c r="B845" s="83">
        <v>43551</v>
      </c>
      <c r="C845" s="87">
        <v>43647</v>
      </c>
      <c r="D845" s="85">
        <v>50</v>
      </c>
      <c r="E845" s="28">
        <v>9955.7800000000007</v>
      </c>
      <c r="F845" s="86"/>
      <c r="G845" s="44"/>
      <c r="H845" s="90">
        <v>9955.7800000000007</v>
      </c>
      <c r="I845" s="90">
        <v>9955.7800000000007</v>
      </c>
      <c r="J845" s="237"/>
      <c r="K845" s="238"/>
    </row>
    <row r="846" spans="1:11" ht="12.75" outlineLevel="1" x14ac:dyDescent="0.2">
      <c r="A846" s="91" t="s">
        <v>743</v>
      </c>
      <c r="B846" s="83">
        <v>43476</v>
      </c>
      <c r="C846" s="84">
        <v>43678</v>
      </c>
      <c r="D846" s="85">
        <v>50</v>
      </c>
      <c r="E846" s="28">
        <v>12720.54</v>
      </c>
      <c r="F846" s="86"/>
      <c r="G846" s="44"/>
      <c r="H846" s="90">
        <v>12720.54</v>
      </c>
      <c r="I846" s="90">
        <v>12720.54</v>
      </c>
      <c r="J846" s="237"/>
      <c r="K846" s="238"/>
    </row>
    <row r="847" spans="1:11" ht="24" outlineLevel="1" x14ac:dyDescent="0.2">
      <c r="A847" s="91" t="s">
        <v>478</v>
      </c>
      <c r="B847" s="83">
        <v>43388</v>
      </c>
      <c r="C847" s="84">
        <v>43678</v>
      </c>
      <c r="D847" s="85">
        <v>20</v>
      </c>
      <c r="E847" s="28">
        <v>6259.04</v>
      </c>
      <c r="F847" s="86"/>
      <c r="G847" s="44"/>
      <c r="H847" s="90">
        <v>6259.04</v>
      </c>
      <c r="I847" s="90">
        <v>6259.04</v>
      </c>
      <c r="J847" s="237"/>
      <c r="K847" s="238"/>
    </row>
    <row r="848" spans="1:11" ht="24" outlineLevel="1" x14ac:dyDescent="0.2">
      <c r="A848" s="91" t="s">
        <v>250</v>
      </c>
      <c r="B848" s="83">
        <v>43371</v>
      </c>
      <c r="C848" s="84">
        <v>43647</v>
      </c>
      <c r="D848" s="85">
        <v>50</v>
      </c>
      <c r="E848" s="28">
        <v>5057.93</v>
      </c>
      <c r="F848" s="86"/>
      <c r="G848" s="44"/>
      <c r="H848" s="90">
        <v>5057.93</v>
      </c>
      <c r="I848" s="90">
        <v>5057.93</v>
      </c>
      <c r="J848" s="237"/>
      <c r="K848" s="238"/>
    </row>
    <row r="849" spans="1:11" ht="24" outlineLevel="1" x14ac:dyDescent="0.2">
      <c r="A849" s="91" t="s">
        <v>175</v>
      </c>
      <c r="B849" s="83">
        <v>43251</v>
      </c>
      <c r="C849" s="84">
        <v>43678</v>
      </c>
      <c r="D849" s="85">
        <v>30</v>
      </c>
      <c r="E849" s="28">
        <v>40581.96</v>
      </c>
      <c r="F849" s="86"/>
      <c r="G849" s="44"/>
      <c r="H849" s="90">
        <v>40581.96</v>
      </c>
      <c r="I849" s="90">
        <v>40581.96</v>
      </c>
      <c r="J849" s="237"/>
      <c r="K849" s="238"/>
    </row>
    <row r="850" spans="1:11" ht="24" outlineLevel="1" x14ac:dyDescent="0.2">
      <c r="A850" s="91" t="s">
        <v>486</v>
      </c>
      <c r="B850" s="83">
        <v>43402</v>
      </c>
      <c r="C850" s="84">
        <v>43678</v>
      </c>
      <c r="D850" s="85">
        <v>30</v>
      </c>
      <c r="E850" s="28">
        <v>2621.73</v>
      </c>
      <c r="F850" s="86"/>
      <c r="G850" s="44"/>
      <c r="H850" s="90">
        <v>2621.73</v>
      </c>
      <c r="I850" s="90">
        <v>2621.73</v>
      </c>
      <c r="J850" s="237"/>
      <c r="K850" s="238"/>
    </row>
    <row r="851" spans="1:11" ht="24" outlineLevel="1" x14ac:dyDescent="0.2">
      <c r="A851" s="91" t="s">
        <v>459</v>
      </c>
      <c r="B851" s="83">
        <v>43444</v>
      </c>
      <c r="C851" s="84">
        <v>43647</v>
      </c>
      <c r="D851" s="85">
        <v>50</v>
      </c>
      <c r="E851" s="28">
        <v>4583.3900000000003</v>
      </c>
      <c r="F851" s="86"/>
      <c r="G851" s="44"/>
      <c r="H851" s="90">
        <v>4583.3900000000003</v>
      </c>
      <c r="I851" s="90">
        <v>4583.3900000000003</v>
      </c>
      <c r="J851" s="237"/>
      <c r="K851" s="238"/>
    </row>
    <row r="852" spans="1:11" ht="24" outlineLevel="1" x14ac:dyDescent="0.2">
      <c r="A852" s="91" t="s">
        <v>174</v>
      </c>
      <c r="B852" s="83">
        <v>43237</v>
      </c>
      <c r="C852" s="84">
        <v>43617</v>
      </c>
      <c r="D852" s="85">
        <v>50</v>
      </c>
      <c r="E852" s="28">
        <v>6131.67</v>
      </c>
      <c r="F852" s="86"/>
      <c r="G852" s="44"/>
      <c r="H852" s="90">
        <v>6131.67</v>
      </c>
      <c r="I852" s="90">
        <v>6131.67</v>
      </c>
      <c r="J852" s="237"/>
      <c r="K852" s="238"/>
    </row>
    <row r="853" spans="1:11" ht="24" outlineLevel="1" x14ac:dyDescent="0.2">
      <c r="A853" s="91" t="s">
        <v>173</v>
      </c>
      <c r="B853" s="83">
        <v>43269</v>
      </c>
      <c r="C853" s="87">
        <v>43525</v>
      </c>
      <c r="D853" s="85">
        <v>100</v>
      </c>
      <c r="E853" s="28">
        <v>1047.1600000000001</v>
      </c>
      <c r="F853" s="86"/>
      <c r="G853" s="44"/>
      <c r="H853" s="90">
        <v>1047.1600000000001</v>
      </c>
      <c r="I853" s="90">
        <v>1047.1600000000001</v>
      </c>
      <c r="J853" s="237"/>
      <c r="K853" s="238"/>
    </row>
    <row r="854" spans="1:11" ht="24" outlineLevel="1" x14ac:dyDescent="0.2">
      <c r="A854" s="91" t="s">
        <v>172</v>
      </c>
      <c r="B854" s="83">
        <v>43276</v>
      </c>
      <c r="C854" s="87">
        <v>43556</v>
      </c>
      <c r="D854" s="85">
        <v>100</v>
      </c>
      <c r="E854" s="28">
        <v>6102.67</v>
      </c>
      <c r="F854" s="86"/>
      <c r="G854" s="44"/>
      <c r="H854" s="90">
        <v>6102.67</v>
      </c>
      <c r="I854" s="90">
        <v>6102.67</v>
      </c>
      <c r="J854" s="237"/>
      <c r="K854" s="238"/>
    </row>
    <row r="855" spans="1:11" ht="24" outlineLevel="1" x14ac:dyDescent="0.2">
      <c r="A855" s="91" t="s">
        <v>739</v>
      </c>
      <c r="B855" s="83">
        <v>43437</v>
      </c>
      <c r="C855" s="87">
        <v>43647</v>
      </c>
      <c r="D855" s="85">
        <v>50</v>
      </c>
      <c r="E855" s="28">
        <v>18232</v>
      </c>
      <c r="F855" s="86"/>
      <c r="G855" s="44"/>
      <c r="H855" s="90">
        <v>18232</v>
      </c>
      <c r="I855" s="90">
        <v>18232</v>
      </c>
      <c r="J855" s="237"/>
      <c r="K855" s="238"/>
    </row>
    <row r="856" spans="1:11" ht="24" outlineLevel="1" x14ac:dyDescent="0.2">
      <c r="A856" s="91" t="s">
        <v>763</v>
      </c>
      <c r="B856" s="83">
        <v>43530</v>
      </c>
      <c r="C856" s="87">
        <v>43647</v>
      </c>
      <c r="D856" s="85">
        <v>50</v>
      </c>
      <c r="E856" s="28">
        <v>11519.09</v>
      </c>
      <c r="F856" s="86"/>
      <c r="G856" s="44"/>
      <c r="H856" s="90">
        <v>11519.09</v>
      </c>
      <c r="I856" s="90">
        <v>11519.09</v>
      </c>
      <c r="J856" s="237"/>
      <c r="K856" s="238"/>
    </row>
    <row r="857" spans="1:11" ht="12.75" outlineLevel="1" x14ac:dyDescent="0.2">
      <c r="A857" s="91" t="s">
        <v>466</v>
      </c>
      <c r="B857" s="83">
        <v>43446</v>
      </c>
      <c r="C857" s="87">
        <v>43647</v>
      </c>
      <c r="D857" s="85">
        <v>50</v>
      </c>
      <c r="E857" s="28">
        <v>4588.1400000000003</v>
      </c>
      <c r="F857" s="86"/>
      <c r="G857" s="44"/>
      <c r="H857" s="90">
        <v>4588.1400000000003</v>
      </c>
      <c r="I857" s="90">
        <v>4588.1400000000003</v>
      </c>
      <c r="J857" s="237"/>
      <c r="K857" s="238"/>
    </row>
    <row r="858" spans="1:11" ht="24" outlineLevel="1" x14ac:dyDescent="0.2">
      <c r="A858" s="91" t="s">
        <v>460</v>
      </c>
      <c r="B858" s="83">
        <v>43444</v>
      </c>
      <c r="C858" s="84">
        <v>43678</v>
      </c>
      <c r="D858" s="85">
        <v>50</v>
      </c>
      <c r="E858" s="28">
        <v>6799.34</v>
      </c>
      <c r="F858" s="86"/>
      <c r="G858" s="44"/>
      <c r="H858" s="90">
        <v>6799.34</v>
      </c>
      <c r="I858" s="90">
        <v>6799.34</v>
      </c>
      <c r="J858" s="237"/>
      <c r="K858" s="238"/>
    </row>
    <row r="859" spans="1:11" ht="24" outlineLevel="1" x14ac:dyDescent="0.2">
      <c r="A859" s="91" t="s">
        <v>457</v>
      </c>
      <c r="B859" s="83">
        <v>43437</v>
      </c>
      <c r="C859" s="84">
        <v>43678</v>
      </c>
      <c r="D859" s="85">
        <v>20</v>
      </c>
      <c r="E859" s="28">
        <v>17851.13</v>
      </c>
      <c r="F859" s="86"/>
      <c r="G859" s="44"/>
      <c r="H859" s="90">
        <v>17851.13</v>
      </c>
      <c r="I859" s="90">
        <v>17851.13</v>
      </c>
      <c r="J859" s="237"/>
      <c r="K859" s="238"/>
    </row>
    <row r="860" spans="1:11" ht="24" outlineLevel="1" x14ac:dyDescent="0.2">
      <c r="A860" s="91" t="s">
        <v>483</v>
      </c>
      <c r="B860" s="83">
        <v>43392</v>
      </c>
      <c r="C860" s="84">
        <v>43647</v>
      </c>
      <c r="D860" s="85">
        <v>50</v>
      </c>
      <c r="E860" s="28">
        <v>19180.18</v>
      </c>
      <c r="F860" s="86"/>
      <c r="G860" s="44"/>
      <c r="H860" s="90">
        <v>19180.18</v>
      </c>
      <c r="I860" s="90">
        <v>19180.18</v>
      </c>
      <c r="J860" s="237"/>
      <c r="K860" s="238"/>
    </row>
    <row r="861" spans="1:11" ht="24" outlineLevel="1" x14ac:dyDescent="0.2">
      <c r="A861" s="91" t="s">
        <v>769</v>
      </c>
      <c r="B861" s="83">
        <v>43552</v>
      </c>
      <c r="C861" s="84">
        <v>43678</v>
      </c>
      <c r="D861" s="85">
        <v>30</v>
      </c>
      <c r="E861" s="28">
        <v>3159.6</v>
      </c>
      <c r="F861" s="86"/>
      <c r="G861" s="44"/>
      <c r="H861" s="90">
        <v>3159.6</v>
      </c>
      <c r="I861" s="90">
        <v>3159.6</v>
      </c>
      <c r="J861" s="237"/>
      <c r="K861" s="238"/>
    </row>
    <row r="862" spans="1:11" ht="24" outlineLevel="1" x14ac:dyDescent="0.2">
      <c r="A862" s="91" t="s">
        <v>458</v>
      </c>
      <c r="B862" s="83">
        <v>43444</v>
      </c>
      <c r="C862" s="84">
        <v>43647</v>
      </c>
      <c r="D862" s="85">
        <v>50</v>
      </c>
      <c r="E862" s="28">
        <v>20309.32</v>
      </c>
      <c r="F862" s="86"/>
      <c r="G862" s="44"/>
      <c r="H862" s="90">
        <v>20309.32</v>
      </c>
      <c r="I862" s="90">
        <v>20309.32</v>
      </c>
      <c r="J862" s="237"/>
      <c r="K862" s="238"/>
    </row>
    <row r="863" spans="1:11" ht="24" outlineLevel="1" x14ac:dyDescent="0.2">
      <c r="A863" s="91" t="s">
        <v>477</v>
      </c>
      <c r="B863" s="83">
        <v>43388</v>
      </c>
      <c r="C863" s="84">
        <v>43617</v>
      </c>
      <c r="D863" s="85">
        <v>50</v>
      </c>
      <c r="E863" s="28">
        <v>6936.78</v>
      </c>
      <c r="F863" s="86"/>
      <c r="G863" s="44"/>
      <c r="H863" s="90">
        <v>6936.78</v>
      </c>
      <c r="I863" s="90">
        <v>6936.78</v>
      </c>
      <c r="J863" s="237"/>
      <c r="K863" s="238"/>
    </row>
    <row r="864" spans="1:11" ht="24" outlineLevel="1" x14ac:dyDescent="0.2">
      <c r="A864" s="91" t="s">
        <v>485</v>
      </c>
      <c r="B864" s="83">
        <v>43399</v>
      </c>
      <c r="C864" s="87">
        <v>43647</v>
      </c>
      <c r="D864" s="85">
        <v>50</v>
      </c>
      <c r="E864" s="28">
        <v>7289.98</v>
      </c>
      <c r="F864" s="86"/>
      <c r="G864" s="44"/>
      <c r="H864" s="90">
        <v>7289.98</v>
      </c>
      <c r="I864" s="90">
        <v>7289.98</v>
      </c>
      <c r="J864" s="237"/>
      <c r="K864" s="238"/>
    </row>
    <row r="865" spans="1:11" ht="12.75" outlineLevel="1" x14ac:dyDescent="0.2">
      <c r="A865" s="91" t="s">
        <v>231</v>
      </c>
      <c r="B865" s="83">
        <v>43315</v>
      </c>
      <c r="C865" s="87">
        <v>43647</v>
      </c>
      <c r="D865" s="85">
        <v>50</v>
      </c>
      <c r="E865" s="28">
        <v>9845.69</v>
      </c>
      <c r="F865" s="86"/>
      <c r="G865" s="44"/>
      <c r="H865" s="90">
        <v>9845.69</v>
      </c>
      <c r="I865" s="90">
        <v>9845.69</v>
      </c>
      <c r="J865" s="237"/>
      <c r="K865" s="238"/>
    </row>
    <row r="866" spans="1:11" ht="12.75" outlineLevel="1" x14ac:dyDescent="0.2">
      <c r="A866" s="91" t="s">
        <v>760</v>
      </c>
      <c r="B866" s="83">
        <v>43500</v>
      </c>
      <c r="C866" s="87">
        <v>43647</v>
      </c>
      <c r="D866" s="85">
        <v>50</v>
      </c>
      <c r="E866" s="28">
        <v>232996.69</v>
      </c>
      <c r="F866" s="86"/>
      <c r="G866" s="44"/>
      <c r="H866" s="90">
        <v>232996.69</v>
      </c>
      <c r="I866" s="90">
        <v>232996.69</v>
      </c>
      <c r="J866" s="237"/>
      <c r="K866" s="238"/>
    </row>
    <row r="867" spans="1:11" ht="12.75" outlineLevel="1" x14ac:dyDescent="0.2">
      <c r="A867" s="91" t="s">
        <v>465</v>
      </c>
      <c r="B867" s="83">
        <v>43445</v>
      </c>
      <c r="C867" s="84">
        <v>43678</v>
      </c>
      <c r="D867" s="85">
        <v>50</v>
      </c>
      <c r="E867" s="28">
        <v>950.73</v>
      </c>
      <c r="F867" s="86"/>
      <c r="G867" s="44"/>
      <c r="H867" s="90">
        <v>950.73</v>
      </c>
      <c r="I867" s="90">
        <v>950.73</v>
      </c>
      <c r="J867" s="237"/>
      <c r="K867" s="238"/>
    </row>
    <row r="868" spans="1:11" ht="12.75" outlineLevel="1" x14ac:dyDescent="0.2">
      <c r="A868" s="91" t="s">
        <v>449</v>
      </c>
      <c r="B868" s="83">
        <v>43419</v>
      </c>
      <c r="C868" s="84">
        <v>43678</v>
      </c>
      <c r="D868" s="85">
        <v>20</v>
      </c>
      <c r="E868" s="28">
        <v>1119.1099999999999</v>
      </c>
      <c r="F868" s="86"/>
      <c r="G868" s="44"/>
      <c r="H868" s="90">
        <v>1119.1099999999999</v>
      </c>
      <c r="I868" s="90">
        <v>1119.1099999999999</v>
      </c>
      <c r="J868" s="237"/>
      <c r="K868" s="238"/>
    </row>
    <row r="869" spans="1:11" ht="12.75" outlineLevel="1" x14ac:dyDescent="0.2">
      <c r="A869" s="91" t="s">
        <v>471</v>
      </c>
      <c r="B869" s="83">
        <v>43451</v>
      </c>
      <c r="C869" s="84">
        <v>43647</v>
      </c>
      <c r="D869" s="85">
        <v>50</v>
      </c>
      <c r="E869" s="28">
        <v>6069.38</v>
      </c>
      <c r="F869" s="86"/>
      <c r="G869" s="44"/>
      <c r="H869" s="90">
        <v>6069.38</v>
      </c>
      <c r="I869" s="90">
        <v>6069.38</v>
      </c>
      <c r="J869" s="237"/>
      <c r="K869" s="238"/>
    </row>
    <row r="870" spans="1:11" ht="24" outlineLevel="1" x14ac:dyDescent="0.2">
      <c r="A870" s="91" t="s">
        <v>756</v>
      </c>
      <c r="B870" s="83">
        <v>43523</v>
      </c>
      <c r="C870" s="84">
        <v>43678</v>
      </c>
      <c r="D870" s="85">
        <v>30</v>
      </c>
      <c r="E870" s="28">
        <v>13134.34</v>
      </c>
      <c r="F870" s="86"/>
      <c r="G870" s="44"/>
      <c r="H870" s="90">
        <v>13134.34</v>
      </c>
      <c r="I870" s="90">
        <v>13134.34</v>
      </c>
      <c r="J870" s="237"/>
      <c r="K870" s="238"/>
    </row>
    <row r="871" spans="1:11" ht="24" outlineLevel="1" x14ac:dyDescent="0.2">
      <c r="A871" s="91" t="s">
        <v>737</v>
      </c>
      <c r="B871" s="83">
        <v>43300</v>
      </c>
      <c r="C871" s="84">
        <v>43525</v>
      </c>
      <c r="D871" s="85">
        <v>100</v>
      </c>
      <c r="E871" s="28">
        <v>23490</v>
      </c>
      <c r="F871" s="86"/>
      <c r="G871" s="44"/>
      <c r="H871" s="90">
        <v>23490</v>
      </c>
      <c r="I871" s="90">
        <v>23490</v>
      </c>
      <c r="J871" s="237"/>
      <c r="K871" s="238"/>
    </row>
    <row r="872" spans="1:11" ht="12.75" outlineLevel="1" x14ac:dyDescent="0.2">
      <c r="A872" s="91" t="s">
        <v>450</v>
      </c>
      <c r="B872" s="83">
        <v>43420</v>
      </c>
      <c r="C872" s="84">
        <v>43647</v>
      </c>
      <c r="D872" s="85">
        <v>50</v>
      </c>
      <c r="E872" s="28">
        <v>7184.28</v>
      </c>
      <c r="F872" s="86"/>
      <c r="G872" s="44"/>
      <c r="H872" s="90">
        <v>7184.28</v>
      </c>
      <c r="I872" s="90">
        <v>7184.28</v>
      </c>
      <c r="J872" s="237"/>
      <c r="K872" s="238"/>
    </row>
    <row r="873" spans="1:11" ht="24" outlineLevel="1" x14ac:dyDescent="0.2">
      <c r="A873" s="91" t="s">
        <v>461</v>
      </c>
      <c r="B873" s="83">
        <v>43444</v>
      </c>
      <c r="C873" s="84">
        <v>43617</v>
      </c>
      <c r="D873" s="85">
        <v>50</v>
      </c>
      <c r="E873" s="28">
        <v>5562.5</v>
      </c>
      <c r="F873" s="86"/>
      <c r="G873" s="44"/>
      <c r="H873" s="90">
        <v>5562.5</v>
      </c>
      <c r="I873" s="90">
        <v>5562.5</v>
      </c>
      <c r="J873" s="237"/>
      <c r="K873" s="238"/>
    </row>
    <row r="874" spans="1:11" ht="24" outlineLevel="1" x14ac:dyDescent="0.2">
      <c r="A874" s="91" t="s">
        <v>463</v>
      </c>
      <c r="B874" s="83">
        <v>43444</v>
      </c>
      <c r="C874" s="87">
        <v>43647</v>
      </c>
      <c r="D874" s="85">
        <v>50</v>
      </c>
      <c r="E874" s="28">
        <v>3540.68</v>
      </c>
      <c r="F874" s="86"/>
      <c r="G874" s="44"/>
      <c r="H874" s="90">
        <v>3540.68</v>
      </c>
      <c r="I874" s="90">
        <v>3540.68</v>
      </c>
      <c r="J874" s="237"/>
      <c r="K874" s="238"/>
    </row>
    <row r="875" spans="1:11" ht="12.75" outlineLevel="1" x14ac:dyDescent="0.2">
      <c r="A875" s="91" t="s">
        <v>232</v>
      </c>
      <c r="B875" s="83">
        <v>43315</v>
      </c>
      <c r="C875" s="87">
        <v>43647</v>
      </c>
      <c r="D875" s="85">
        <v>50</v>
      </c>
      <c r="E875" s="28">
        <v>12273.98</v>
      </c>
      <c r="F875" s="86"/>
      <c r="G875" s="44"/>
      <c r="H875" s="90">
        <v>12273.98</v>
      </c>
      <c r="I875" s="90">
        <v>12273.98</v>
      </c>
      <c r="J875" s="237"/>
      <c r="K875" s="238"/>
    </row>
    <row r="876" spans="1:11" ht="24" outlineLevel="1" x14ac:dyDescent="0.2">
      <c r="A876" s="91" t="s">
        <v>762</v>
      </c>
      <c r="B876" s="83">
        <v>43530</v>
      </c>
      <c r="C876" s="87">
        <v>43647</v>
      </c>
      <c r="D876" s="85">
        <v>50</v>
      </c>
      <c r="E876" s="28">
        <v>9122.08</v>
      </c>
      <c r="F876" s="86"/>
      <c r="G876" s="44"/>
      <c r="H876" s="90">
        <v>9122.08</v>
      </c>
      <c r="I876" s="90">
        <v>9122.08</v>
      </c>
      <c r="J876" s="237"/>
      <c r="K876" s="238"/>
    </row>
    <row r="877" spans="1:11" ht="24" outlineLevel="1" x14ac:dyDescent="0.2">
      <c r="A877" s="91" t="s">
        <v>755</v>
      </c>
      <c r="B877" s="83">
        <v>43522</v>
      </c>
      <c r="C877" s="84">
        <v>43678</v>
      </c>
      <c r="D877" s="85">
        <v>50</v>
      </c>
      <c r="E877" s="28">
        <v>11952</v>
      </c>
      <c r="F877" s="86"/>
      <c r="G877" s="44"/>
      <c r="H877" s="90">
        <v>11952</v>
      </c>
      <c r="I877" s="90">
        <v>11952</v>
      </c>
      <c r="J877" s="237"/>
      <c r="K877" s="238"/>
    </row>
    <row r="878" spans="1:11" ht="12.75" outlineLevel="1" x14ac:dyDescent="0.2">
      <c r="A878" s="91" t="s">
        <v>474</v>
      </c>
      <c r="B878" s="83">
        <v>43384</v>
      </c>
      <c r="C878" s="84">
        <v>43678</v>
      </c>
      <c r="D878" s="85">
        <v>20</v>
      </c>
      <c r="E878" s="28">
        <v>41490.559999999998</v>
      </c>
      <c r="F878" s="86"/>
      <c r="G878" s="44"/>
      <c r="H878" s="90">
        <v>41490.559999999998</v>
      </c>
      <c r="I878" s="90">
        <v>41490.559999999998</v>
      </c>
      <c r="J878" s="237"/>
      <c r="K878" s="238"/>
    </row>
    <row r="879" spans="1:11" ht="12.75" outlineLevel="1" x14ac:dyDescent="0.2">
      <c r="A879" s="91" t="s">
        <v>475</v>
      </c>
      <c r="B879" s="83">
        <v>43384</v>
      </c>
      <c r="C879" s="84">
        <v>43647</v>
      </c>
      <c r="D879" s="85">
        <v>50</v>
      </c>
      <c r="E879" s="28">
        <v>6437.84</v>
      </c>
      <c r="F879" s="86"/>
      <c r="G879" s="44"/>
      <c r="H879" s="90">
        <v>6437.84</v>
      </c>
      <c r="I879" s="90">
        <v>6437.84</v>
      </c>
      <c r="J879" s="237"/>
      <c r="K879" s="238"/>
    </row>
    <row r="880" spans="1:11" ht="12.75" outlineLevel="1" x14ac:dyDescent="0.2">
      <c r="A880" s="91" t="s">
        <v>229</v>
      </c>
      <c r="B880" s="83">
        <v>43311</v>
      </c>
      <c r="C880" s="87">
        <v>43556</v>
      </c>
      <c r="D880" s="85">
        <v>100</v>
      </c>
      <c r="E880" s="28">
        <v>27442.68</v>
      </c>
      <c r="F880" s="86"/>
      <c r="G880" s="44"/>
      <c r="H880" s="90">
        <v>27442.68</v>
      </c>
      <c r="I880" s="90">
        <v>27442.68</v>
      </c>
      <c r="J880" s="237"/>
      <c r="K880" s="238"/>
    </row>
    <row r="881" spans="1:11" ht="12.75" outlineLevel="1" x14ac:dyDescent="0.2">
      <c r="A881" s="91" t="s">
        <v>445</v>
      </c>
      <c r="B881" s="83">
        <v>43444</v>
      </c>
      <c r="C881" s="87">
        <v>43647</v>
      </c>
      <c r="D881" s="85">
        <v>50</v>
      </c>
      <c r="E881" s="28">
        <v>5275.49</v>
      </c>
      <c r="F881" s="86"/>
      <c r="G881" s="44"/>
      <c r="H881" s="90">
        <v>5275.49</v>
      </c>
      <c r="I881" s="90">
        <v>5275.49</v>
      </c>
      <c r="J881" s="237"/>
      <c r="K881" s="238"/>
    </row>
    <row r="882" spans="1:11" ht="24" outlineLevel="1" x14ac:dyDescent="0.2">
      <c r="A882" s="91" t="s">
        <v>473</v>
      </c>
      <c r="B882" s="83">
        <v>43383</v>
      </c>
      <c r="C882" s="87">
        <v>43647</v>
      </c>
      <c r="D882" s="85">
        <v>50</v>
      </c>
      <c r="E882" s="28">
        <v>25663.97</v>
      </c>
      <c r="F882" s="86"/>
      <c r="G882" s="44"/>
      <c r="H882" s="90">
        <v>25663.97</v>
      </c>
      <c r="I882" s="90">
        <v>25663.97</v>
      </c>
      <c r="J882" s="237"/>
      <c r="K882" s="238"/>
    </row>
    <row r="883" spans="1:11" ht="24" outlineLevel="1" x14ac:dyDescent="0.2">
      <c r="A883" s="91" t="s">
        <v>1830</v>
      </c>
      <c r="B883" s="83">
        <v>43371</v>
      </c>
      <c r="C883" s="87">
        <v>43647</v>
      </c>
      <c r="D883" s="85">
        <v>50</v>
      </c>
      <c r="E883" s="28"/>
      <c r="F883" s="86"/>
      <c r="G883" s="44"/>
      <c r="H883" s="90"/>
      <c r="I883" s="90"/>
      <c r="J883" s="237"/>
      <c r="K883" s="238"/>
    </row>
    <row r="884" spans="1:11" ht="24" outlineLevel="1" x14ac:dyDescent="0.2">
      <c r="A884" s="91" t="s">
        <v>462</v>
      </c>
      <c r="B884" s="83">
        <v>43444</v>
      </c>
      <c r="C884" s="84">
        <v>43678</v>
      </c>
      <c r="D884" s="85">
        <v>50</v>
      </c>
      <c r="E884" s="28">
        <v>7458.72</v>
      </c>
      <c r="F884" s="86"/>
      <c r="G884" s="44"/>
      <c r="H884" s="90">
        <v>7458.72</v>
      </c>
      <c r="I884" s="90">
        <v>7458.72</v>
      </c>
      <c r="J884" s="237"/>
      <c r="K884" s="238"/>
    </row>
    <row r="885" spans="1:11" ht="12.75" outlineLevel="1" x14ac:dyDescent="0.2">
      <c r="A885" s="91" t="s">
        <v>447</v>
      </c>
      <c r="B885" s="83">
        <v>43406</v>
      </c>
      <c r="C885" s="84">
        <v>43678</v>
      </c>
      <c r="D885" s="85">
        <v>20</v>
      </c>
      <c r="E885" s="28">
        <v>6887.92</v>
      </c>
      <c r="F885" s="86"/>
      <c r="G885" s="44"/>
      <c r="H885" s="90">
        <v>6887.92</v>
      </c>
      <c r="I885" s="90">
        <v>6887.92</v>
      </c>
      <c r="J885" s="237"/>
      <c r="K885" s="238"/>
    </row>
    <row r="886" spans="1:11" ht="12.75" outlineLevel="1" x14ac:dyDescent="0.2">
      <c r="A886" s="91" t="s">
        <v>171</v>
      </c>
      <c r="B886" s="83">
        <v>43251</v>
      </c>
      <c r="C886" s="84">
        <v>43647</v>
      </c>
      <c r="D886" s="85">
        <v>50</v>
      </c>
      <c r="E886" s="28">
        <v>10361.81</v>
      </c>
      <c r="F886" s="86"/>
      <c r="G886" s="44"/>
      <c r="H886" s="90">
        <v>10361.81</v>
      </c>
      <c r="I886" s="90">
        <v>10361.81</v>
      </c>
      <c r="J886" s="237"/>
      <c r="K886" s="238"/>
    </row>
    <row r="887" spans="1:11" ht="12.75" outlineLevel="1" x14ac:dyDescent="0.2">
      <c r="A887" s="91" t="s">
        <v>234</v>
      </c>
      <c r="B887" s="83">
        <v>43123</v>
      </c>
      <c r="C887" s="84">
        <v>43678</v>
      </c>
      <c r="D887" s="85">
        <v>30</v>
      </c>
      <c r="E887" s="28">
        <v>2284.31</v>
      </c>
      <c r="F887" s="86"/>
      <c r="G887" s="44"/>
      <c r="H887" s="90">
        <v>2284.31</v>
      </c>
      <c r="I887" s="90">
        <v>2284.31</v>
      </c>
      <c r="J887" s="237"/>
      <c r="K887" s="238"/>
    </row>
    <row r="888" spans="1:11" ht="12.75" outlineLevel="1" x14ac:dyDescent="0.2">
      <c r="A888" s="91" t="s">
        <v>741</v>
      </c>
      <c r="B888" s="83">
        <v>43138</v>
      </c>
      <c r="C888" s="84">
        <v>43647</v>
      </c>
      <c r="D888" s="85">
        <v>50</v>
      </c>
      <c r="E888" s="28">
        <v>139818</v>
      </c>
      <c r="F888" s="86"/>
      <c r="G888" s="44"/>
      <c r="H888" s="90">
        <v>139818</v>
      </c>
      <c r="I888" s="90">
        <v>139818</v>
      </c>
      <c r="J888" s="237"/>
      <c r="K888" s="238"/>
    </row>
    <row r="889" spans="1:11" ht="24" outlineLevel="1" x14ac:dyDescent="0.2">
      <c r="A889" s="91" t="s">
        <v>751</v>
      </c>
      <c r="B889" s="83">
        <v>43509</v>
      </c>
      <c r="C889" s="84">
        <v>43647</v>
      </c>
      <c r="D889" s="85">
        <v>50</v>
      </c>
      <c r="E889" s="28">
        <v>1435.46</v>
      </c>
      <c r="F889" s="86"/>
      <c r="G889" s="44"/>
      <c r="H889" s="90">
        <v>1435.46</v>
      </c>
      <c r="I889" s="90">
        <v>1435.46</v>
      </c>
      <c r="J889" s="237"/>
      <c r="K889" s="238"/>
    </row>
    <row r="890" spans="1:11" ht="12.75" outlineLevel="1" x14ac:dyDescent="0.2">
      <c r="A890" s="91" t="s">
        <v>476</v>
      </c>
      <c r="B890" s="83">
        <v>43384</v>
      </c>
      <c r="C890" s="84">
        <v>43647</v>
      </c>
      <c r="D890" s="85">
        <v>50</v>
      </c>
      <c r="E890" s="28">
        <v>19483.68</v>
      </c>
      <c r="F890" s="86"/>
      <c r="G890" s="44"/>
      <c r="H890" s="90">
        <v>19483.68</v>
      </c>
      <c r="I890" s="90">
        <v>19483.68</v>
      </c>
      <c r="J890" s="237"/>
      <c r="K890" s="238"/>
    </row>
    <row r="891" spans="1:11" ht="12.75" outlineLevel="1" x14ac:dyDescent="0.2">
      <c r="A891" s="91" t="s">
        <v>464</v>
      </c>
      <c r="B891" s="83">
        <v>43445</v>
      </c>
      <c r="C891" s="84">
        <v>43678</v>
      </c>
      <c r="D891" s="85">
        <v>20</v>
      </c>
      <c r="E891" s="28">
        <v>4881.55</v>
      </c>
      <c r="F891" s="86"/>
      <c r="G891" s="44"/>
      <c r="H891" s="90">
        <v>4881.55</v>
      </c>
      <c r="I891" s="90">
        <v>4881.55</v>
      </c>
      <c r="J891" s="237"/>
      <c r="K891" s="238"/>
    </row>
    <row r="892" spans="1:11" ht="24" outlineLevel="1" x14ac:dyDescent="0.2">
      <c r="A892" s="91" t="s">
        <v>487</v>
      </c>
      <c r="B892" s="83">
        <v>43403</v>
      </c>
      <c r="C892" s="84">
        <v>43647</v>
      </c>
      <c r="D892" s="85">
        <v>50</v>
      </c>
      <c r="E892" s="28">
        <v>4608.6899999999996</v>
      </c>
      <c r="F892" s="86"/>
      <c r="G892" s="44"/>
      <c r="H892" s="90">
        <v>4608.6899999999996</v>
      </c>
      <c r="I892" s="90">
        <v>4608.6899999999996</v>
      </c>
      <c r="J892" s="237"/>
      <c r="K892" s="238"/>
    </row>
    <row r="893" spans="1:11" ht="12.75" outlineLevel="1" x14ac:dyDescent="0.2">
      <c r="A893" s="91" t="s">
        <v>170</v>
      </c>
      <c r="B893" s="83">
        <v>43193</v>
      </c>
      <c r="C893" s="87">
        <v>43647</v>
      </c>
      <c r="D893" s="85">
        <v>50</v>
      </c>
      <c r="E893" s="28">
        <v>70021.06</v>
      </c>
      <c r="F893" s="86"/>
      <c r="G893" s="44"/>
      <c r="H893" s="90">
        <v>70021.06</v>
      </c>
      <c r="I893" s="90">
        <v>70021.06</v>
      </c>
      <c r="J893" s="237"/>
      <c r="K893" s="238"/>
    </row>
    <row r="894" spans="1:11" ht="24" outlineLevel="1" x14ac:dyDescent="0.2">
      <c r="A894" s="91" t="s">
        <v>240</v>
      </c>
      <c r="B894" s="83">
        <v>43341</v>
      </c>
      <c r="C894" s="87">
        <v>43586</v>
      </c>
      <c r="D894" s="85">
        <v>50</v>
      </c>
      <c r="E894" s="28">
        <v>10545.8</v>
      </c>
      <c r="F894" s="86"/>
      <c r="G894" s="44"/>
      <c r="H894" s="90">
        <v>10545.8</v>
      </c>
      <c r="I894" s="90">
        <v>10545.8</v>
      </c>
      <c r="J894" s="237"/>
      <c r="K894" s="238"/>
    </row>
    <row r="895" spans="1:11" ht="24" outlineLevel="1" x14ac:dyDescent="0.2">
      <c r="A895" s="91" t="s">
        <v>241</v>
      </c>
      <c r="B895" s="83">
        <v>43341</v>
      </c>
      <c r="C895" s="87">
        <v>43586</v>
      </c>
      <c r="D895" s="85">
        <v>50</v>
      </c>
      <c r="E895" s="28">
        <v>37566.15</v>
      </c>
      <c r="F895" s="86"/>
      <c r="G895" s="44"/>
      <c r="H895" s="90">
        <v>37566.15</v>
      </c>
      <c r="I895" s="90">
        <v>37566.15</v>
      </c>
      <c r="J895" s="237"/>
      <c r="K895" s="238"/>
    </row>
    <row r="896" spans="1:11" ht="24" outlineLevel="1" x14ac:dyDescent="0.2">
      <c r="A896" s="91" t="s">
        <v>470</v>
      </c>
      <c r="B896" s="83">
        <v>43448</v>
      </c>
      <c r="C896" s="87">
        <v>43647</v>
      </c>
      <c r="D896" s="85">
        <v>40</v>
      </c>
      <c r="E896" s="28">
        <v>3914.07</v>
      </c>
      <c r="F896" s="86"/>
      <c r="G896" s="44"/>
      <c r="H896" s="90">
        <v>3914.07</v>
      </c>
      <c r="I896" s="90">
        <v>3914.07</v>
      </c>
      <c r="J896" s="237"/>
      <c r="K896" s="238"/>
    </row>
    <row r="897" spans="1:11" ht="24" outlineLevel="1" x14ac:dyDescent="0.2">
      <c r="A897" s="91" t="s">
        <v>484</v>
      </c>
      <c r="B897" s="83">
        <v>43397</v>
      </c>
      <c r="C897" s="87">
        <v>43647</v>
      </c>
      <c r="D897" s="85">
        <v>40</v>
      </c>
      <c r="E897" s="28">
        <v>7639.6</v>
      </c>
      <c r="F897" s="86"/>
      <c r="G897" s="44"/>
      <c r="H897" s="90">
        <v>7639.6</v>
      </c>
      <c r="I897" s="90">
        <v>7639.6</v>
      </c>
      <c r="J897" s="237"/>
      <c r="K897" s="238"/>
    </row>
    <row r="898" spans="1:11" ht="24" outlineLevel="1" x14ac:dyDescent="0.2">
      <c r="A898" s="91" t="s">
        <v>754</v>
      </c>
      <c r="B898" s="83">
        <v>43516</v>
      </c>
      <c r="C898" s="87">
        <v>43647</v>
      </c>
      <c r="D898" s="85">
        <v>40</v>
      </c>
      <c r="E898" s="28">
        <v>4523.59</v>
      </c>
      <c r="F898" s="86"/>
      <c r="G898" s="44"/>
      <c r="H898" s="90">
        <v>4523.59</v>
      </c>
      <c r="I898" s="90">
        <v>4523.59</v>
      </c>
      <c r="J898" s="237"/>
      <c r="K898" s="238"/>
    </row>
    <row r="899" spans="1:11" ht="24" outlineLevel="1" x14ac:dyDescent="0.2">
      <c r="A899" s="91" t="s">
        <v>235</v>
      </c>
      <c r="B899" s="83">
        <v>43343</v>
      </c>
      <c r="C899" s="87">
        <v>43647</v>
      </c>
      <c r="D899" s="85">
        <v>40</v>
      </c>
      <c r="E899" s="28">
        <v>4781.17</v>
      </c>
      <c r="F899" s="86"/>
      <c r="G899" s="44"/>
      <c r="H899" s="90">
        <v>4781.17</v>
      </c>
      <c r="I899" s="90">
        <v>4781.17</v>
      </c>
      <c r="J899" s="237"/>
      <c r="K899" s="238"/>
    </row>
    <row r="900" spans="1:11" ht="12.75" outlineLevel="1" x14ac:dyDescent="0.2">
      <c r="A900" s="91" t="s">
        <v>749</v>
      </c>
      <c r="B900" s="83">
        <v>43501</v>
      </c>
      <c r="C900" s="87">
        <v>43709</v>
      </c>
      <c r="D900" s="85">
        <v>20</v>
      </c>
      <c r="E900" s="28">
        <v>4311.7700000000004</v>
      </c>
      <c r="F900" s="86"/>
      <c r="G900" s="44"/>
      <c r="H900" s="90">
        <v>4311.7700000000004</v>
      </c>
      <c r="I900" s="90">
        <v>4311.7700000000004</v>
      </c>
      <c r="J900" s="237"/>
      <c r="K900" s="238"/>
    </row>
    <row r="901" spans="1:11" ht="24" outlineLevel="1" x14ac:dyDescent="0.2">
      <c r="A901" s="91" t="s">
        <v>764</v>
      </c>
      <c r="B901" s="83">
        <v>43542</v>
      </c>
      <c r="C901" s="87">
        <v>43709</v>
      </c>
      <c r="D901" s="85">
        <v>20</v>
      </c>
      <c r="E901" s="28">
        <v>2722.51</v>
      </c>
      <c r="F901" s="86"/>
      <c r="G901" s="44"/>
      <c r="H901" s="90">
        <v>2722.51</v>
      </c>
      <c r="I901" s="90">
        <v>2722.51</v>
      </c>
      <c r="J901" s="237"/>
      <c r="K901" s="238"/>
    </row>
    <row r="902" spans="1:11" ht="24" outlineLevel="1" x14ac:dyDescent="0.2">
      <c r="A902" s="91" t="s">
        <v>735</v>
      </c>
      <c r="B902" s="83">
        <v>43269</v>
      </c>
      <c r="C902" s="84">
        <v>43616</v>
      </c>
      <c r="D902" s="85">
        <v>40</v>
      </c>
      <c r="E902" s="28">
        <v>2385.23</v>
      </c>
      <c r="F902" s="86"/>
      <c r="G902" s="44"/>
      <c r="H902" s="90">
        <v>2385.23</v>
      </c>
      <c r="I902" s="90">
        <v>2385.23</v>
      </c>
      <c r="J902" s="237"/>
      <c r="K902" s="238"/>
    </row>
    <row r="903" spans="1:11" ht="12.75" outlineLevel="1" x14ac:dyDescent="0.2">
      <c r="A903" s="91" t="s">
        <v>738</v>
      </c>
      <c r="B903" s="83">
        <v>43336</v>
      </c>
      <c r="C903" s="87">
        <v>43617</v>
      </c>
      <c r="D903" s="85">
        <v>30</v>
      </c>
      <c r="E903" s="28">
        <v>51003.25</v>
      </c>
      <c r="F903" s="86"/>
      <c r="G903" s="44"/>
      <c r="H903" s="90">
        <v>51003.25</v>
      </c>
      <c r="I903" s="90">
        <v>51003.25</v>
      </c>
      <c r="J903" s="237"/>
      <c r="K903" s="238"/>
    </row>
    <row r="904" spans="1:11" ht="24" outlineLevel="1" x14ac:dyDescent="0.2">
      <c r="A904" s="91" t="s">
        <v>757</v>
      </c>
      <c r="B904" s="83">
        <v>43517</v>
      </c>
      <c r="C904" s="87">
        <v>43586</v>
      </c>
      <c r="D904" s="85">
        <v>60</v>
      </c>
      <c r="E904" s="28">
        <v>11336.82</v>
      </c>
      <c r="F904" s="86"/>
      <c r="G904" s="44"/>
      <c r="H904" s="90">
        <v>11336.82</v>
      </c>
      <c r="I904" s="90">
        <v>11336.82</v>
      </c>
      <c r="J904" s="237"/>
      <c r="K904" s="238"/>
    </row>
    <row r="905" spans="1:11" ht="24" outlineLevel="1" x14ac:dyDescent="0.2">
      <c r="A905" s="91" t="s">
        <v>744</v>
      </c>
      <c r="B905" s="83">
        <v>43490</v>
      </c>
      <c r="C905" s="87">
        <v>43647</v>
      </c>
      <c r="D905" s="85">
        <v>30</v>
      </c>
      <c r="E905" s="28">
        <v>4356.58</v>
      </c>
      <c r="F905" s="86"/>
      <c r="G905" s="44"/>
      <c r="H905" s="90">
        <v>4356.58</v>
      </c>
      <c r="I905" s="90">
        <v>4356.58</v>
      </c>
      <c r="J905" s="237"/>
      <c r="K905" s="238"/>
    </row>
    <row r="906" spans="1:11" ht="24" outlineLevel="1" x14ac:dyDescent="0.2">
      <c r="A906" s="91" t="s">
        <v>746</v>
      </c>
      <c r="B906" s="83">
        <v>43494</v>
      </c>
      <c r="C906" s="87">
        <v>43647</v>
      </c>
      <c r="D906" s="85">
        <v>20</v>
      </c>
      <c r="E906" s="28">
        <v>3305.28</v>
      </c>
      <c r="F906" s="86"/>
      <c r="G906" s="44"/>
      <c r="H906" s="90">
        <v>3305.28</v>
      </c>
      <c r="I906" s="90">
        <v>3305.28</v>
      </c>
      <c r="J906" s="80">
        <f t="shared" ref="J906:J911" si="32">H907-I907</f>
        <v>0</v>
      </c>
      <c r="K906" s="80">
        <f t="shared" ref="K906:K911" si="33">H907-I907</f>
        <v>0</v>
      </c>
    </row>
    <row r="907" spans="1:11" ht="24" outlineLevel="1" x14ac:dyDescent="0.2">
      <c r="A907" s="91" t="s">
        <v>242</v>
      </c>
      <c r="B907" s="83">
        <v>43340</v>
      </c>
      <c r="C907" s="88">
        <v>43586</v>
      </c>
      <c r="D907" s="89">
        <v>80</v>
      </c>
      <c r="E907" s="28">
        <v>202673.18</v>
      </c>
      <c r="F907" s="44"/>
      <c r="G907" s="44"/>
      <c r="H907" s="90">
        <v>202673.18</v>
      </c>
      <c r="I907" s="90">
        <v>202673.18</v>
      </c>
      <c r="J907" s="80">
        <f t="shared" si="32"/>
        <v>0</v>
      </c>
      <c r="K907" s="80">
        <f t="shared" si="33"/>
        <v>0</v>
      </c>
    </row>
    <row r="908" spans="1:11" ht="24" outlineLevel="1" x14ac:dyDescent="0.2">
      <c r="A908" s="91" t="s">
        <v>444</v>
      </c>
      <c r="B908" s="83">
        <v>43306</v>
      </c>
      <c r="C908" s="88">
        <v>43586</v>
      </c>
      <c r="D908" s="89">
        <v>80</v>
      </c>
      <c r="E908" s="28">
        <v>107927.84</v>
      </c>
      <c r="F908" s="44"/>
      <c r="G908" s="44"/>
      <c r="H908" s="90">
        <v>107927.84</v>
      </c>
      <c r="I908" s="90">
        <v>107927.84</v>
      </c>
      <c r="J908" s="80">
        <f t="shared" si="32"/>
        <v>0</v>
      </c>
      <c r="K908" s="80">
        <f t="shared" si="33"/>
        <v>0</v>
      </c>
    </row>
    <row r="909" spans="1:11" ht="24" outlineLevel="1" x14ac:dyDescent="0.2">
      <c r="A909" s="91" t="s">
        <v>448</v>
      </c>
      <c r="B909" s="83">
        <v>43524</v>
      </c>
      <c r="C909" s="88">
        <v>43678</v>
      </c>
      <c r="D909" s="89">
        <v>10</v>
      </c>
      <c r="E909" s="28">
        <v>9006.6299999999992</v>
      </c>
      <c r="F909" s="44"/>
      <c r="G909" s="44"/>
      <c r="H909" s="90">
        <v>9006.6299999999992</v>
      </c>
      <c r="I909" s="90">
        <v>9006.6299999999992</v>
      </c>
      <c r="J909" s="80">
        <f t="shared" si="32"/>
        <v>0</v>
      </c>
      <c r="K909" s="80">
        <f t="shared" si="33"/>
        <v>0</v>
      </c>
    </row>
    <row r="910" spans="1:11" ht="24" outlineLevel="1" x14ac:dyDescent="0.2">
      <c r="A910" s="91" t="s">
        <v>482</v>
      </c>
      <c r="B910" s="83">
        <v>43390</v>
      </c>
      <c r="C910" s="88">
        <v>43647</v>
      </c>
      <c r="D910" s="89">
        <v>30</v>
      </c>
      <c r="E910" s="28">
        <v>4925.18</v>
      </c>
      <c r="F910" s="44"/>
      <c r="G910" s="44"/>
      <c r="H910" s="90">
        <v>4925.18</v>
      </c>
      <c r="I910" s="90">
        <v>4925.18</v>
      </c>
      <c r="J910" s="80">
        <f t="shared" si="32"/>
        <v>0</v>
      </c>
      <c r="K910" s="80">
        <f t="shared" si="33"/>
        <v>0</v>
      </c>
    </row>
    <row r="911" spans="1:11" ht="24" outlineLevel="1" x14ac:dyDescent="0.2">
      <c r="A911" s="91" t="s">
        <v>169</v>
      </c>
      <c r="B911" s="83">
        <v>43276</v>
      </c>
      <c r="C911" s="88">
        <v>43647</v>
      </c>
      <c r="D911" s="89">
        <v>50</v>
      </c>
      <c r="E911" s="28">
        <v>16235.85</v>
      </c>
      <c r="F911" s="44"/>
      <c r="G911" s="44"/>
      <c r="H911" s="90">
        <v>16235.85</v>
      </c>
      <c r="I911" s="90">
        <v>16235.85</v>
      </c>
      <c r="J911" s="80">
        <f t="shared" si="32"/>
        <v>0</v>
      </c>
      <c r="K911" s="80">
        <f t="shared" si="33"/>
        <v>0</v>
      </c>
    </row>
    <row r="912" spans="1:11" ht="24" outlineLevel="1" x14ac:dyDescent="0.2">
      <c r="A912" s="91" t="s">
        <v>472</v>
      </c>
      <c r="B912" s="83">
        <v>43357</v>
      </c>
      <c r="C912" s="88">
        <v>43647</v>
      </c>
      <c r="D912" s="89">
        <v>50</v>
      </c>
      <c r="E912" s="28">
        <v>21066.53</v>
      </c>
      <c r="F912" s="44"/>
      <c r="G912" s="44"/>
      <c r="H912" s="90">
        <v>21066.53</v>
      </c>
      <c r="I912" s="90">
        <v>21066.53</v>
      </c>
      <c r="J912" s="81">
        <f>SUM(J906:J910)</f>
        <v>0</v>
      </c>
      <c r="K912" s="81">
        <f>SUM(K906:K910)</f>
        <v>0</v>
      </c>
    </row>
    <row r="913" spans="1:11" ht="36" outlineLevel="1" x14ac:dyDescent="0.2">
      <c r="A913" s="91" t="s">
        <v>1831</v>
      </c>
      <c r="B913" s="83">
        <v>43313</v>
      </c>
      <c r="C913" s="88">
        <v>43647</v>
      </c>
      <c r="D913" s="89">
        <v>50</v>
      </c>
      <c r="E913" s="28">
        <v>35682.980000000003</v>
      </c>
      <c r="F913" s="39"/>
      <c r="G913" s="39"/>
      <c r="H913" s="90">
        <v>35682.980000000003</v>
      </c>
      <c r="I913" s="90">
        <v>35682.980000000003</v>
      </c>
      <c r="J913" s="81"/>
      <c r="K913" s="81"/>
    </row>
    <row r="914" spans="1:11" ht="12.75" x14ac:dyDescent="0.2">
      <c r="A914" s="146"/>
      <c r="B914" s="206"/>
      <c r="C914" s="222"/>
      <c r="D914" s="176"/>
      <c r="E914" s="239">
        <f>SUM(E795:E913)</f>
        <v>2147825.7500000005</v>
      </c>
      <c r="F914" s="239">
        <f>SUM(F795:F913)</f>
        <v>0</v>
      </c>
      <c r="G914" s="239">
        <f>SUM(G795:G913)</f>
        <v>0</v>
      </c>
      <c r="H914" s="16">
        <f>SUM(H795:H913)</f>
        <v>2147825.7500000005</v>
      </c>
      <c r="I914" s="16">
        <f>SUM(I795:I913)</f>
        <v>2147825.7500000005</v>
      </c>
      <c r="J914" s="33"/>
      <c r="K914" s="18"/>
    </row>
    <row r="915" spans="1:11" ht="12.75" x14ac:dyDescent="0.2">
      <c r="A915" s="146"/>
      <c r="B915" s="206"/>
      <c r="C915" s="222"/>
      <c r="D915" s="176"/>
      <c r="E915" s="216"/>
      <c r="F915" s="216"/>
      <c r="G915" s="40"/>
      <c r="H915" s="16"/>
      <c r="I915" s="92"/>
      <c r="J915" s="220"/>
      <c r="K915" s="18"/>
    </row>
    <row r="916" spans="1:11" ht="12.75" x14ac:dyDescent="0.2">
      <c r="A916" s="146"/>
      <c r="B916" s="206"/>
      <c r="C916" s="201"/>
      <c r="D916" s="176"/>
      <c r="E916" s="216"/>
      <c r="F916" s="216"/>
      <c r="G916" s="40"/>
      <c r="H916" s="16"/>
      <c r="I916" s="92"/>
      <c r="J916" s="220"/>
      <c r="K916" s="18"/>
    </row>
    <row r="917" spans="1:11" ht="12.75" x14ac:dyDescent="0.2">
      <c r="A917" s="146"/>
      <c r="B917" s="206"/>
      <c r="C917" s="201"/>
      <c r="D917" s="176"/>
      <c r="E917" s="216"/>
      <c r="F917" s="216"/>
      <c r="G917" s="40"/>
      <c r="H917" s="16"/>
      <c r="I917" s="92"/>
      <c r="J917" s="220"/>
      <c r="K917" s="18"/>
    </row>
    <row r="918" spans="1:11" ht="24" x14ac:dyDescent="0.2">
      <c r="A918" s="31" t="s">
        <v>774</v>
      </c>
      <c r="B918" s="206"/>
      <c r="C918" s="201"/>
      <c r="D918" s="176"/>
      <c r="E918" s="235"/>
      <c r="F918" s="216"/>
      <c r="G918" s="40"/>
      <c r="H918" s="16"/>
      <c r="I918" s="92"/>
      <c r="J918" s="220"/>
      <c r="K918" s="18"/>
    </row>
    <row r="919" spans="1:11" ht="24" x14ac:dyDescent="0.2">
      <c r="A919" s="32" t="s">
        <v>773</v>
      </c>
      <c r="B919" s="206">
        <v>42837</v>
      </c>
      <c r="C919" s="201">
        <v>43586</v>
      </c>
      <c r="D919" s="176">
        <v>10</v>
      </c>
      <c r="E919" s="239"/>
      <c r="F919" s="239">
        <v>92021</v>
      </c>
      <c r="G919" s="64"/>
      <c r="H919" s="16">
        <v>92021</v>
      </c>
      <c r="I919" s="92">
        <v>92021</v>
      </c>
      <c r="J919" s="220"/>
      <c r="K919" s="18"/>
    </row>
    <row r="920" spans="1:11" ht="12.75" x14ac:dyDescent="0.2">
      <c r="A920" s="146"/>
      <c r="B920" s="206"/>
      <c r="C920" s="222"/>
      <c r="D920" s="176"/>
      <c r="E920" s="216"/>
      <c r="F920" s="216"/>
      <c r="G920" s="40"/>
      <c r="H920" s="16">
        <v>92021</v>
      </c>
      <c r="I920" s="92">
        <v>92021</v>
      </c>
      <c r="J920" s="220"/>
      <c r="K920" s="18"/>
    </row>
    <row r="921" spans="1:11" ht="24" x14ac:dyDescent="0.2">
      <c r="A921" s="31" t="s">
        <v>1437</v>
      </c>
      <c r="B921" s="206"/>
      <c r="C921" s="222"/>
      <c r="D921" s="176"/>
      <c r="E921" s="234"/>
      <c r="F921" s="216"/>
      <c r="G921" s="40"/>
      <c r="H921" s="16"/>
      <c r="I921" s="92"/>
      <c r="J921" s="220"/>
      <c r="K921" s="18"/>
    </row>
    <row r="922" spans="1:11" ht="32.25" customHeight="1" outlineLevel="1" x14ac:dyDescent="0.2">
      <c r="A922" s="32" t="s">
        <v>775</v>
      </c>
      <c r="B922" s="73">
        <v>42745</v>
      </c>
      <c r="C922" s="201">
        <v>43830</v>
      </c>
      <c r="D922" s="176">
        <v>40</v>
      </c>
      <c r="E922" s="55">
        <v>135062.85</v>
      </c>
      <c r="F922" s="55">
        <v>19823.04</v>
      </c>
      <c r="G922" s="62"/>
      <c r="H922" s="30">
        <f>E922+F922+G922</f>
        <v>154885.89000000001</v>
      </c>
      <c r="I922" s="30">
        <v>154885.89000000001</v>
      </c>
      <c r="J922" s="33"/>
      <c r="K922" s="18"/>
    </row>
    <row r="923" spans="1:11" ht="35.25" customHeight="1" outlineLevel="1" x14ac:dyDescent="0.2">
      <c r="A923" s="32" t="s">
        <v>776</v>
      </c>
      <c r="B923" s="73">
        <v>42761</v>
      </c>
      <c r="C923" s="201">
        <v>43830</v>
      </c>
      <c r="D923" s="176">
        <v>40</v>
      </c>
      <c r="E923" s="62"/>
      <c r="F923" s="55">
        <v>17583.91</v>
      </c>
      <c r="G923" s="62"/>
      <c r="H923" s="30">
        <f t="shared" ref="H923:H986" si="34">E923+F923+G923</f>
        <v>17583.91</v>
      </c>
      <c r="I923" s="30">
        <v>17583.91</v>
      </c>
      <c r="J923" s="33"/>
      <c r="K923" s="18"/>
    </row>
    <row r="924" spans="1:11" ht="24" outlineLevel="1" x14ac:dyDescent="0.2">
      <c r="A924" s="32" t="s">
        <v>777</v>
      </c>
      <c r="B924" s="73">
        <v>42712</v>
      </c>
      <c r="C924" s="201">
        <v>43830</v>
      </c>
      <c r="D924" s="176">
        <v>40</v>
      </c>
      <c r="E924" s="62"/>
      <c r="F924" s="199">
        <v>92448.6</v>
      </c>
      <c r="G924" s="62"/>
      <c r="H924" s="30">
        <f t="shared" si="34"/>
        <v>92448.6</v>
      </c>
      <c r="I924" s="30">
        <v>92448.6</v>
      </c>
      <c r="J924" s="33"/>
      <c r="K924" s="18"/>
    </row>
    <row r="925" spans="1:11" ht="24" outlineLevel="1" x14ac:dyDescent="0.2">
      <c r="A925" s="32" t="s">
        <v>778</v>
      </c>
      <c r="B925" s="73">
        <v>42626</v>
      </c>
      <c r="C925" s="201">
        <v>43830</v>
      </c>
      <c r="D925" s="176">
        <v>40</v>
      </c>
      <c r="E925" s="62"/>
      <c r="F925" s="62"/>
      <c r="G925" s="203">
        <v>588.14</v>
      </c>
      <c r="H925" s="30">
        <f t="shared" si="34"/>
        <v>588.14</v>
      </c>
      <c r="I925" s="30">
        <v>588.14</v>
      </c>
      <c r="J925" s="33"/>
      <c r="K925" s="18"/>
    </row>
    <row r="926" spans="1:11" ht="23.25" customHeight="1" outlineLevel="1" x14ac:dyDescent="0.2">
      <c r="A926" s="32" t="s">
        <v>779</v>
      </c>
      <c r="B926" s="73">
        <v>42545</v>
      </c>
      <c r="C926" s="201">
        <v>43830</v>
      </c>
      <c r="D926" s="176">
        <v>40</v>
      </c>
      <c r="E926" s="62"/>
      <c r="F926" s="62"/>
      <c r="G926" s="203">
        <v>588.14</v>
      </c>
      <c r="H926" s="30">
        <f t="shared" si="34"/>
        <v>588.14</v>
      </c>
      <c r="I926" s="30">
        <v>588.14</v>
      </c>
      <c r="J926" s="33"/>
      <c r="K926" s="18"/>
    </row>
    <row r="927" spans="1:11" ht="24" outlineLevel="1" x14ac:dyDescent="0.2">
      <c r="A927" s="32" t="s">
        <v>780</v>
      </c>
      <c r="B927" s="73">
        <v>42649</v>
      </c>
      <c r="C927" s="201">
        <v>43830</v>
      </c>
      <c r="D927" s="176">
        <v>40</v>
      </c>
      <c r="E927" s="62"/>
      <c r="F927" s="68">
        <v>21091</v>
      </c>
      <c r="G927" s="62"/>
      <c r="H927" s="30">
        <f t="shared" si="34"/>
        <v>21091</v>
      </c>
      <c r="I927" s="30">
        <v>21091</v>
      </c>
      <c r="J927" s="33"/>
      <c r="K927" s="18"/>
    </row>
    <row r="928" spans="1:11" ht="22.5" customHeight="1" outlineLevel="1" x14ac:dyDescent="0.2">
      <c r="A928" s="32" t="s">
        <v>781</v>
      </c>
      <c r="B928" s="73">
        <v>42993</v>
      </c>
      <c r="C928" s="201">
        <v>43830</v>
      </c>
      <c r="D928" s="176">
        <v>40</v>
      </c>
      <c r="E928" s="55">
        <v>84593.77</v>
      </c>
      <c r="F928" s="55">
        <v>19165.21</v>
      </c>
      <c r="G928" s="62"/>
      <c r="H928" s="30">
        <f t="shared" si="34"/>
        <v>103758.98000000001</v>
      </c>
      <c r="I928" s="30">
        <v>103758.98</v>
      </c>
      <c r="J928" s="33"/>
      <c r="K928" s="18"/>
    </row>
    <row r="929" spans="1:11" ht="24" outlineLevel="1" x14ac:dyDescent="0.2">
      <c r="A929" s="32" t="s">
        <v>782</v>
      </c>
      <c r="B929" s="73">
        <v>42985</v>
      </c>
      <c r="C929" s="201">
        <v>43830</v>
      </c>
      <c r="D929" s="176">
        <v>40</v>
      </c>
      <c r="E929" s="55">
        <v>1178.58</v>
      </c>
      <c r="F929" s="55">
        <v>20214.330000000002</v>
      </c>
      <c r="G929" s="62"/>
      <c r="H929" s="30">
        <f t="shared" si="34"/>
        <v>21392.910000000003</v>
      </c>
      <c r="I929" s="30">
        <v>21392.91</v>
      </c>
      <c r="J929" s="33"/>
      <c r="K929" s="18"/>
    </row>
    <row r="930" spans="1:11" ht="24" outlineLevel="1" x14ac:dyDescent="0.2">
      <c r="A930" s="32" t="s">
        <v>783</v>
      </c>
      <c r="B930" s="73">
        <v>42962</v>
      </c>
      <c r="C930" s="201">
        <v>43830</v>
      </c>
      <c r="D930" s="176">
        <v>40</v>
      </c>
      <c r="E930" s="55">
        <v>97104.15</v>
      </c>
      <c r="F930" s="55">
        <v>52467.67</v>
      </c>
      <c r="G930" s="62"/>
      <c r="H930" s="30">
        <f t="shared" si="34"/>
        <v>149571.82</v>
      </c>
      <c r="I930" s="30">
        <v>149571.82</v>
      </c>
      <c r="J930" s="33"/>
      <c r="K930" s="18"/>
    </row>
    <row r="931" spans="1:11" ht="24" outlineLevel="1" x14ac:dyDescent="0.2">
      <c r="A931" s="32" t="s">
        <v>784</v>
      </c>
      <c r="B931" s="73">
        <v>42971</v>
      </c>
      <c r="C931" s="201">
        <v>43830</v>
      </c>
      <c r="D931" s="176">
        <v>40</v>
      </c>
      <c r="E931" s="55">
        <v>29557.33</v>
      </c>
      <c r="F931" s="199">
        <v>9287.1</v>
      </c>
      <c r="G931" s="62"/>
      <c r="H931" s="30">
        <f t="shared" si="34"/>
        <v>38844.43</v>
      </c>
      <c r="I931" s="30">
        <v>38844.43</v>
      </c>
      <c r="J931" s="33"/>
      <c r="K931" s="18"/>
    </row>
    <row r="932" spans="1:11" ht="24" outlineLevel="1" x14ac:dyDescent="0.2">
      <c r="A932" s="32" t="s">
        <v>785</v>
      </c>
      <c r="B932" s="73">
        <v>43012</v>
      </c>
      <c r="C932" s="201">
        <v>43830</v>
      </c>
      <c r="D932" s="176">
        <v>40</v>
      </c>
      <c r="E932" s="62"/>
      <c r="F932" s="55">
        <v>21869.53</v>
      </c>
      <c r="G932" s="62"/>
      <c r="H932" s="30">
        <f t="shared" si="34"/>
        <v>21869.53</v>
      </c>
      <c r="I932" s="30">
        <v>21869.53</v>
      </c>
      <c r="J932" s="33"/>
      <c r="K932" s="18"/>
    </row>
    <row r="933" spans="1:11" ht="24" outlineLevel="1" x14ac:dyDescent="0.2">
      <c r="A933" s="32" t="s">
        <v>786</v>
      </c>
      <c r="B933" s="73">
        <v>42754</v>
      </c>
      <c r="C933" s="201">
        <v>43830</v>
      </c>
      <c r="D933" s="176">
        <v>40</v>
      </c>
      <c r="E933" s="55">
        <v>29193.08</v>
      </c>
      <c r="F933" s="55">
        <v>19072.89</v>
      </c>
      <c r="G933" s="62"/>
      <c r="H933" s="30">
        <f t="shared" si="34"/>
        <v>48265.97</v>
      </c>
      <c r="I933" s="30">
        <v>48265.97</v>
      </c>
      <c r="J933" s="33"/>
      <c r="K933" s="18"/>
    </row>
    <row r="934" spans="1:11" ht="24" outlineLevel="1" x14ac:dyDescent="0.2">
      <c r="A934" s="32" t="s">
        <v>787</v>
      </c>
      <c r="B934" s="73">
        <v>42712</v>
      </c>
      <c r="C934" s="201">
        <v>43830</v>
      </c>
      <c r="D934" s="176">
        <v>40</v>
      </c>
      <c r="E934" s="55">
        <v>49398.51</v>
      </c>
      <c r="F934" s="55">
        <v>17276.04</v>
      </c>
      <c r="G934" s="62"/>
      <c r="H934" s="30">
        <f t="shared" si="34"/>
        <v>66674.55</v>
      </c>
      <c r="I934" s="30">
        <v>66674.55</v>
      </c>
      <c r="J934" s="33"/>
      <c r="K934" s="220"/>
    </row>
    <row r="935" spans="1:11" ht="24" outlineLevel="1" x14ac:dyDescent="0.2">
      <c r="A935" s="32" t="s">
        <v>788</v>
      </c>
      <c r="B935" s="73">
        <v>42801</v>
      </c>
      <c r="C935" s="201">
        <v>43830</v>
      </c>
      <c r="D935" s="176">
        <v>40</v>
      </c>
      <c r="E935" s="62"/>
      <c r="F935" s="55">
        <v>8330.75</v>
      </c>
      <c r="G935" s="62"/>
      <c r="H935" s="30">
        <f t="shared" si="34"/>
        <v>8330.75</v>
      </c>
      <c r="I935" s="30">
        <v>8330.75</v>
      </c>
      <c r="J935" s="33"/>
      <c r="K935" s="220"/>
    </row>
    <row r="936" spans="1:11" ht="24" outlineLevel="1" x14ac:dyDescent="0.2">
      <c r="A936" s="32" t="s">
        <v>789</v>
      </c>
      <c r="B936" s="73">
        <v>42976</v>
      </c>
      <c r="C936" s="201">
        <v>43830</v>
      </c>
      <c r="D936" s="176">
        <v>40</v>
      </c>
      <c r="E936" s="62"/>
      <c r="F936" s="55">
        <v>13612.44</v>
      </c>
      <c r="G936" s="62"/>
      <c r="H936" s="30">
        <f t="shared" si="34"/>
        <v>13612.44</v>
      </c>
      <c r="I936" s="30">
        <v>13612.44</v>
      </c>
      <c r="J936" s="33"/>
      <c r="K936" s="220"/>
    </row>
    <row r="937" spans="1:11" ht="24" outlineLevel="1" x14ac:dyDescent="0.2">
      <c r="A937" s="32" t="s">
        <v>790</v>
      </c>
      <c r="B937" s="73">
        <v>42510</v>
      </c>
      <c r="C937" s="201">
        <v>43830</v>
      </c>
      <c r="D937" s="176">
        <v>40</v>
      </c>
      <c r="E937" s="55">
        <v>181543.81</v>
      </c>
      <c r="F937" s="55">
        <v>13505.78</v>
      </c>
      <c r="G937" s="62"/>
      <c r="H937" s="30">
        <f t="shared" si="34"/>
        <v>195049.59</v>
      </c>
      <c r="I937" s="30">
        <v>195049.59</v>
      </c>
      <c r="J937" s="33"/>
      <c r="K937" s="220"/>
    </row>
    <row r="938" spans="1:11" ht="24" outlineLevel="1" x14ac:dyDescent="0.2">
      <c r="A938" s="32" t="s">
        <v>791</v>
      </c>
      <c r="B938" s="73">
        <v>42387</v>
      </c>
      <c r="C938" s="201">
        <v>43830</v>
      </c>
      <c r="D938" s="176">
        <v>40</v>
      </c>
      <c r="E938" s="62"/>
      <c r="F938" s="55">
        <v>47725.47</v>
      </c>
      <c r="G938" s="62"/>
      <c r="H938" s="30">
        <f t="shared" si="34"/>
        <v>47725.47</v>
      </c>
      <c r="I938" s="30">
        <v>47725.47</v>
      </c>
      <c r="J938" s="33"/>
      <c r="K938" s="220"/>
    </row>
    <row r="939" spans="1:11" ht="24" outlineLevel="1" x14ac:dyDescent="0.2">
      <c r="A939" s="32" t="s">
        <v>792</v>
      </c>
      <c r="B939" s="73">
        <v>42549</v>
      </c>
      <c r="C939" s="201">
        <v>43830</v>
      </c>
      <c r="D939" s="176">
        <v>40</v>
      </c>
      <c r="E939" s="62"/>
      <c r="F939" s="55">
        <v>14301.56</v>
      </c>
      <c r="G939" s="62"/>
      <c r="H939" s="30">
        <f t="shared" si="34"/>
        <v>14301.56</v>
      </c>
      <c r="I939" s="30">
        <v>14301.56</v>
      </c>
      <c r="J939" s="33"/>
      <c r="K939" s="18"/>
    </row>
    <row r="940" spans="1:11" ht="24" outlineLevel="1" x14ac:dyDescent="0.2">
      <c r="A940" s="32" t="s">
        <v>793</v>
      </c>
      <c r="B940" s="73">
        <v>42697</v>
      </c>
      <c r="C940" s="201">
        <v>43830</v>
      </c>
      <c r="D940" s="176">
        <v>40</v>
      </c>
      <c r="E940" s="62"/>
      <c r="F940" s="199">
        <v>6435.7</v>
      </c>
      <c r="G940" s="62"/>
      <c r="H940" s="30">
        <f t="shared" si="34"/>
        <v>6435.7</v>
      </c>
      <c r="I940" s="30">
        <v>6435.7</v>
      </c>
      <c r="J940" s="33"/>
      <c r="K940" s="18"/>
    </row>
    <row r="941" spans="1:11" ht="24" outlineLevel="1" x14ac:dyDescent="0.2">
      <c r="A941" s="32" t="s">
        <v>794</v>
      </c>
      <c r="B941" s="73">
        <v>42390</v>
      </c>
      <c r="C941" s="201">
        <v>43830</v>
      </c>
      <c r="D941" s="176">
        <v>40</v>
      </c>
      <c r="E941" s="55">
        <f>140637.32-4366.32</f>
        <v>136271</v>
      </c>
      <c r="F941" s="55">
        <v>22679.43</v>
      </c>
      <c r="G941" s="62"/>
      <c r="H941" s="30">
        <f t="shared" si="34"/>
        <v>158950.43</v>
      </c>
      <c r="I941" s="30">
        <v>158950.43</v>
      </c>
      <c r="J941" s="33"/>
      <c r="K941" s="240"/>
    </row>
    <row r="942" spans="1:11" ht="24" outlineLevel="1" x14ac:dyDescent="0.2">
      <c r="A942" s="32" t="s">
        <v>795</v>
      </c>
      <c r="B942" s="73">
        <v>43111</v>
      </c>
      <c r="C942" s="201">
        <v>43830</v>
      </c>
      <c r="D942" s="176">
        <v>40</v>
      </c>
      <c r="E942" s="62"/>
      <c r="F942" s="55">
        <v>27171.83</v>
      </c>
      <c r="G942" s="62"/>
      <c r="H942" s="30">
        <f t="shared" si="34"/>
        <v>27171.83</v>
      </c>
      <c r="I942" s="30">
        <v>27171.83</v>
      </c>
      <c r="J942" s="33"/>
      <c r="K942" s="241"/>
    </row>
    <row r="943" spans="1:11" ht="24" outlineLevel="1" x14ac:dyDescent="0.2">
      <c r="A943" s="32" t="s">
        <v>796</v>
      </c>
      <c r="B943" s="73">
        <v>42761</v>
      </c>
      <c r="C943" s="201">
        <v>43830</v>
      </c>
      <c r="D943" s="176">
        <v>40</v>
      </c>
      <c r="E943" s="55">
        <v>40678.15</v>
      </c>
      <c r="F943" s="55">
        <v>1633.94</v>
      </c>
      <c r="G943" s="62"/>
      <c r="H943" s="30">
        <f t="shared" si="34"/>
        <v>42312.090000000004</v>
      </c>
      <c r="I943" s="30">
        <v>42312.09</v>
      </c>
      <c r="J943" s="33"/>
      <c r="K943" s="241"/>
    </row>
    <row r="944" spans="1:11" ht="24" outlineLevel="1" x14ac:dyDescent="0.2">
      <c r="A944" s="32" t="s">
        <v>797</v>
      </c>
      <c r="B944" s="73">
        <v>42692</v>
      </c>
      <c r="C944" s="201">
        <v>43830</v>
      </c>
      <c r="D944" s="176">
        <v>40</v>
      </c>
      <c r="E944" s="55">
        <v>239206.15</v>
      </c>
      <c r="F944" s="55">
        <v>66898.33</v>
      </c>
      <c r="G944" s="62"/>
      <c r="H944" s="30">
        <f t="shared" si="34"/>
        <v>306104.48</v>
      </c>
      <c r="I944" s="30">
        <v>306104.48</v>
      </c>
      <c r="J944" s="33"/>
      <c r="K944" s="241"/>
    </row>
    <row r="945" spans="1:11" ht="24" outlineLevel="1" x14ac:dyDescent="0.2">
      <c r="A945" s="32" t="s">
        <v>798</v>
      </c>
      <c r="B945" s="73">
        <v>42997</v>
      </c>
      <c r="C945" s="201">
        <v>43830</v>
      </c>
      <c r="D945" s="176">
        <v>40</v>
      </c>
      <c r="E945" s="55">
        <v>28535.46</v>
      </c>
      <c r="F945" s="55">
        <v>7357.82</v>
      </c>
      <c r="G945" s="62"/>
      <c r="H945" s="30">
        <f t="shared" si="34"/>
        <v>35893.279999999999</v>
      </c>
      <c r="I945" s="30">
        <v>35893.279999999999</v>
      </c>
      <c r="J945" s="33"/>
      <c r="K945" s="241"/>
    </row>
    <row r="946" spans="1:11" ht="14.25" outlineLevel="1" x14ac:dyDescent="0.2">
      <c r="A946" s="32" t="s">
        <v>799</v>
      </c>
      <c r="B946" s="73">
        <v>42975</v>
      </c>
      <c r="C946" s="201">
        <v>43830</v>
      </c>
      <c r="D946" s="176">
        <v>40</v>
      </c>
      <c r="E946" s="55">
        <v>33375.980000000003</v>
      </c>
      <c r="F946" s="55">
        <v>8713.74</v>
      </c>
      <c r="G946" s="62"/>
      <c r="H946" s="30">
        <f t="shared" si="34"/>
        <v>42089.72</v>
      </c>
      <c r="I946" s="30">
        <v>42089.72</v>
      </c>
      <c r="J946" s="33"/>
      <c r="K946" s="242"/>
    </row>
    <row r="947" spans="1:11" ht="24" outlineLevel="1" x14ac:dyDescent="0.2">
      <c r="A947" s="32" t="s">
        <v>800</v>
      </c>
      <c r="B947" s="73">
        <v>42803</v>
      </c>
      <c r="C947" s="201">
        <v>43830</v>
      </c>
      <c r="D947" s="176">
        <v>40</v>
      </c>
      <c r="E947" s="55">
        <v>192150.48</v>
      </c>
      <c r="F947" s="55">
        <v>7269.96</v>
      </c>
      <c r="G947" s="62"/>
      <c r="H947" s="30">
        <f t="shared" si="34"/>
        <v>199420.44</v>
      </c>
      <c r="I947" s="30">
        <v>199420.44</v>
      </c>
      <c r="J947" s="33"/>
      <c r="K947" s="243"/>
    </row>
    <row r="948" spans="1:11" ht="24" outlineLevel="1" x14ac:dyDescent="0.2">
      <c r="A948" s="32" t="s">
        <v>801</v>
      </c>
      <c r="B948" s="73">
        <v>42955</v>
      </c>
      <c r="C948" s="201">
        <v>43830</v>
      </c>
      <c r="D948" s="176">
        <v>40</v>
      </c>
      <c r="E948" s="55">
        <v>43618.63</v>
      </c>
      <c r="F948" s="55">
        <v>15830.55</v>
      </c>
      <c r="G948" s="62"/>
      <c r="H948" s="30">
        <f t="shared" si="34"/>
        <v>59449.179999999993</v>
      </c>
      <c r="I948" s="30">
        <v>59449.18</v>
      </c>
      <c r="J948" s="33"/>
      <c r="K948" s="18"/>
    </row>
    <row r="949" spans="1:11" ht="24" outlineLevel="1" x14ac:dyDescent="0.2">
      <c r="A949" s="32" t="s">
        <v>802</v>
      </c>
      <c r="B949" s="73">
        <v>42713</v>
      </c>
      <c r="C949" s="201">
        <v>43830</v>
      </c>
      <c r="D949" s="176">
        <v>40</v>
      </c>
      <c r="E949" s="203">
        <v>11.88</v>
      </c>
      <c r="F949" s="55">
        <v>42917.16</v>
      </c>
      <c r="G949" s="62"/>
      <c r="H949" s="30">
        <f t="shared" si="34"/>
        <v>42929.04</v>
      </c>
      <c r="I949" s="30">
        <v>42929.04</v>
      </c>
      <c r="J949" s="33"/>
      <c r="K949" s="18"/>
    </row>
    <row r="950" spans="1:11" ht="24" outlineLevel="1" x14ac:dyDescent="0.2">
      <c r="A950" s="32" t="s">
        <v>803</v>
      </c>
      <c r="B950" s="73">
        <v>42794</v>
      </c>
      <c r="C950" s="201">
        <v>43830</v>
      </c>
      <c r="D950" s="176">
        <v>40</v>
      </c>
      <c r="E950" s="68">
        <v>531572</v>
      </c>
      <c r="F950" s="55">
        <v>19466.919999999998</v>
      </c>
      <c r="G950" s="62"/>
      <c r="H950" s="30">
        <f t="shared" si="34"/>
        <v>551038.92000000004</v>
      </c>
      <c r="I950" s="30">
        <v>551038.92000000004</v>
      </c>
      <c r="J950" s="33"/>
      <c r="K950" s="220"/>
    </row>
    <row r="951" spans="1:11" ht="24" outlineLevel="1" x14ac:dyDescent="0.2">
      <c r="A951" s="32" t="s">
        <v>804</v>
      </c>
      <c r="B951" s="73">
        <v>42688</v>
      </c>
      <c r="C951" s="201">
        <v>43830</v>
      </c>
      <c r="D951" s="176">
        <v>40</v>
      </c>
      <c r="E951" s="68">
        <v>297024</v>
      </c>
      <c r="F951" s="55">
        <v>17060.669999999998</v>
      </c>
      <c r="G951" s="62"/>
      <c r="H951" s="30">
        <f t="shared" si="34"/>
        <v>314084.67</v>
      </c>
      <c r="I951" s="30">
        <v>314084.67</v>
      </c>
      <c r="J951" s="33"/>
      <c r="K951" s="220"/>
    </row>
    <row r="952" spans="1:11" ht="24" outlineLevel="1" x14ac:dyDescent="0.2">
      <c r="A952" s="32" t="s">
        <v>805</v>
      </c>
      <c r="B952" s="73">
        <v>42915</v>
      </c>
      <c r="C952" s="201">
        <v>43830</v>
      </c>
      <c r="D952" s="176">
        <v>40</v>
      </c>
      <c r="E952" s="199">
        <f>108018.2-635.5</f>
        <v>107382.7</v>
      </c>
      <c r="F952" s="55">
        <v>17721.240000000002</v>
      </c>
      <c r="G952" s="62"/>
      <c r="H952" s="30">
        <f t="shared" si="34"/>
        <v>125103.94</v>
      </c>
      <c r="I952" s="30">
        <v>125103.94</v>
      </c>
      <c r="J952" s="33"/>
      <c r="K952" s="221"/>
    </row>
    <row r="953" spans="1:11" ht="24" outlineLevel="1" x14ac:dyDescent="0.2">
      <c r="A953" s="32" t="s">
        <v>806</v>
      </c>
      <c r="B953" s="73">
        <v>42765</v>
      </c>
      <c r="C953" s="201">
        <v>43830</v>
      </c>
      <c r="D953" s="176">
        <v>40</v>
      </c>
      <c r="E953" s="55">
        <v>171947.63</v>
      </c>
      <c r="F953" s="55">
        <v>84420.05</v>
      </c>
      <c r="G953" s="62"/>
      <c r="H953" s="30">
        <f t="shared" si="34"/>
        <v>256367.68</v>
      </c>
      <c r="I953" s="30">
        <v>256367.68</v>
      </c>
      <c r="J953" s="33"/>
      <c r="K953" s="18"/>
    </row>
    <row r="954" spans="1:11" ht="24" outlineLevel="1" x14ac:dyDescent="0.2">
      <c r="A954" s="32" t="s">
        <v>807</v>
      </c>
      <c r="B954" s="73">
        <v>42846</v>
      </c>
      <c r="C954" s="201">
        <v>43830</v>
      </c>
      <c r="D954" s="176">
        <v>40</v>
      </c>
      <c r="E954" s="62"/>
      <c r="F954" s="55">
        <v>2825.44</v>
      </c>
      <c r="G954" s="62"/>
      <c r="H954" s="30">
        <f t="shared" si="34"/>
        <v>2825.44</v>
      </c>
      <c r="I954" s="30">
        <v>2825.44</v>
      </c>
      <c r="J954" s="33"/>
      <c r="K954" s="27"/>
    </row>
    <row r="955" spans="1:11" ht="24" outlineLevel="1" x14ac:dyDescent="0.2">
      <c r="A955" s="32" t="s">
        <v>808</v>
      </c>
      <c r="B955" s="73">
        <v>42949</v>
      </c>
      <c r="C955" s="201">
        <v>43830</v>
      </c>
      <c r="D955" s="176">
        <v>40</v>
      </c>
      <c r="E955" s="55">
        <v>807982.16</v>
      </c>
      <c r="F955" s="55">
        <v>21154.43</v>
      </c>
      <c r="G955" s="62"/>
      <c r="H955" s="30">
        <f t="shared" si="34"/>
        <v>829136.59000000008</v>
      </c>
      <c r="I955" s="30">
        <v>829136.59</v>
      </c>
      <c r="J955" s="33"/>
      <c r="K955" s="27"/>
    </row>
    <row r="956" spans="1:11" ht="24" outlineLevel="1" x14ac:dyDescent="0.2">
      <c r="A956" s="32" t="s">
        <v>809</v>
      </c>
      <c r="B956" s="73">
        <v>42668</v>
      </c>
      <c r="C956" s="201">
        <v>43830</v>
      </c>
      <c r="D956" s="176">
        <v>40</v>
      </c>
      <c r="E956" s="62"/>
      <c r="F956" s="55">
        <v>20870.47</v>
      </c>
      <c r="G956" s="62"/>
      <c r="H956" s="30">
        <f t="shared" si="34"/>
        <v>20870.47</v>
      </c>
      <c r="I956" s="30">
        <v>20870.47</v>
      </c>
      <c r="J956" s="33"/>
      <c r="K956" s="27"/>
    </row>
    <row r="957" spans="1:11" ht="24" outlineLevel="1" x14ac:dyDescent="0.2">
      <c r="A957" s="32" t="s">
        <v>810</v>
      </c>
      <c r="B957" s="73">
        <v>42850</v>
      </c>
      <c r="C957" s="201">
        <v>43830</v>
      </c>
      <c r="D957" s="176">
        <v>40</v>
      </c>
      <c r="E957" s="203">
        <v>591.46</v>
      </c>
      <c r="F957" s="55">
        <v>15665.96</v>
      </c>
      <c r="G957" s="62"/>
      <c r="H957" s="30">
        <f t="shared" si="34"/>
        <v>16257.419999999998</v>
      </c>
      <c r="I957" s="30">
        <v>16257.42</v>
      </c>
      <c r="J957" s="33"/>
      <c r="K957" s="27"/>
    </row>
    <row r="958" spans="1:11" ht="24" outlineLevel="1" x14ac:dyDescent="0.2">
      <c r="A958" s="32" t="s">
        <v>811</v>
      </c>
      <c r="B958" s="73">
        <v>42676</v>
      </c>
      <c r="C958" s="201">
        <v>43830</v>
      </c>
      <c r="D958" s="176">
        <v>40</v>
      </c>
      <c r="E958" s="203">
        <v>136.88999999999999</v>
      </c>
      <c r="F958" s="55">
        <v>20477.41</v>
      </c>
      <c r="G958" s="62"/>
      <c r="H958" s="30">
        <f t="shared" si="34"/>
        <v>20614.3</v>
      </c>
      <c r="I958" s="30">
        <v>20614.3</v>
      </c>
      <c r="J958" s="33"/>
      <c r="K958" s="27"/>
    </row>
    <row r="959" spans="1:11" ht="24" outlineLevel="1" x14ac:dyDescent="0.2">
      <c r="A959" s="32" t="s">
        <v>812</v>
      </c>
      <c r="B959" s="73">
        <v>42950</v>
      </c>
      <c r="C959" s="201">
        <v>43830</v>
      </c>
      <c r="D959" s="176">
        <v>40</v>
      </c>
      <c r="E959" s="62"/>
      <c r="F959" s="55">
        <v>16787.650000000001</v>
      </c>
      <c r="G959" s="62"/>
      <c r="H959" s="30">
        <f t="shared" si="34"/>
        <v>16787.650000000001</v>
      </c>
      <c r="I959" s="30">
        <v>16787.650000000001</v>
      </c>
      <c r="J959" s="33"/>
      <c r="K959" s="27"/>
    </row>
    <row r="960" spans="1:11" ht="24" outlineLevel="1" x14ac:dyDescent="0.2">
      <c r="A960" s="32" t="s">
        <v>813</v>
      </c>
      <c r="B960" s="73">
        <v>42936</v>
      </c>
      <c r="C960" s="201">
        <v>43830</v>
      </c>
      <c r="D960" s="176">
        <v>40</v>
      </c>
      <c r="E960" s="55">
        <v>114286.96</v>
      </c>
      <c r="F960" s="55">
        <v>10310.56</v>
      </c>
      <c r="G960" s="62"/>
      <c r="H960" s="30">
        <f t="shared" si="34"/>
        <v>124597.52</v>
      </c>
      <c r="I960" s="30">
        <v>124597.52</v>
      </c>
      <c r="J960" s="33"/>
      <c r="K960" s="27"/>
    </row>
    <row r="961" spans="1:11" ht="24" outlineLevel="1" x14ac:dyDescent="0.2">
      <c r="A961" s="32" t="s">
        <v>814</v>
      </c>
      <c r="B961" s="73">
        <v>42993</v>
      </c>
      <c r="C961" s="201">
        <v>43830</v>
      </c>
      <c r="D961" s="176">
        <v>40</v>
      </c>
      <c r="E961" s="68">
        <v>192637</v>
      </c>
      <c r="F961" s="55">
        <v>19533.45</v>
      </c>
      <c r="G961" s="62"/>
      <c r="H961" s="30">
        <f t="shared" si="34"/>
        <v>212170.45</v>
      </c>
      <c r="I961" s="30">
        <v>212170.45</v>
      </c>
      <c r="J961" s="33"/>
      <c r="K961" s="27"/>
    </row>
    <row r="962" spans="1:11" ht="24" outlineLevel="1" x14ac:dyDescent="0.2">
      <c r="A962" s="32" t="s">
        <v>815</v>
      </c>
      <c r="B962" s="73">
        <v>43055</v>
      </c>
      <c r="C962" s="201">
        <v>43830</v>
      </c>
      <c r="D962" s="176">
        <v>40</v>
      </c>
      <c r="E962" s="55">
        <v>46978.81</v>
      </c>
      <c r="F962" s="68">
        <v>6953</v>
      </c>
      <c r="G962" s="62"/>
      <c r="H962" s="30">
        <f t="shared" si="34"/>
        <v>53931.81</v>
      </c>
      <c r="I962" s="30">
        <v>53931.81</v>
      </c>
      <c r="J962" s="33"/>
      <c r="K962" s="27"/>
    </row>
    <row r="963" spans="1:11" ht="24" outlineLevel="1" x14ac:dyDescent="0.2">
      <c r="A963" s="32" t="s">
        <v>816</v>
      </c>
      <c r="B963" s="73">
        <v>43026</v>
      </c>
      <c r="C963" s="201">
        <v>43830</v>
      </c>
      <c r="D963" s="176">
        <v>40</v>
      </c>
      <c r="E963" s="55">
        <v>72318.37</v>
      </c>
      <c r="F963" s="199">
        <v>34535.699999999997</v>
      </c>
      <c r="G963" s="62"/>
      <c r="H963" s="30">
        <f t="shared" si="34"/>
        <v>106854.06999999999</v>
      </c>
      <c r="I963" s="30">
        <v>106854.07</v>
      </c>
      <c r="J963" s="33"/>
      <c r="K963" s="27"/>
    </row>
    <row r="964" spans="1:11" ht="12.75" outlineLevel="1" x14ac:dyDescent="0.2">
      <c r="A964" s="32" t="s">
        <v>817</v>
      </c>
      <c r="B964" s="73">
        <v>42555</v>
      </c>
      <c r="C964" s="201">
        <v>43830</v>
      </c>
      <c r="D964" s="176">
        <v>40</v>
      </c>
      <c r="E964" s="62"/>
      <c r="F964" s="55">
        <v>7078.57</v>
      </c>
      <c r="G964" s="62"/>
      <c r="H964" s="30">
        <f t="shared" si="34"/>
        <v>7078.57</v>
      </c>
      <c r="I964" s="30">
        <v>7078.57</v>
      </c>
      <c r="J964" s="33"/>
      <c r="K964" s="27"/>
    </row>
    <row r="965" spans="1:11" ht="24" outlineLevel="1" x14ac:dyDescent="0.2">
      <c r="A965" s="32" t="s">
        <v>818</v>
      </c>
      <c r="B965" s="73">
        <v>43005</v>
      </c>
      <c r="C965" s="201">
        <v>43830</v>
      </c>
      <c r="D965" s="176">
        <v>40</v>
      </c>
      <c r="E965" s="55">
        <v>53235.66</v>
      </c>
      <c r="F965" s="55">
        <v>13586.56</v>
      </c>
      <c r="G965" s="62"/>
      <c r="H965" s="30">
        <f t="shared" si="34"/>
        <v>66822.22</v>
      </c>
      <c r="I965" s="30">
        <v>66822.22</v>
      </c>
      <c r="J965" s="33"/>
      <c r="K965" s="27"/>
    </row>
    <row r="966" spans="1:11" ht="12.75" outlineLevel="1" x14ac:dyDescent="0.2">
      <c r="A966" s="32" t="s">
        <v>819</v>
      </c>
      <c r="B966" s="73">
        <v>43032</v>
      </c>
      <c r="C966" s="201">
        <v>43830</v>
      </c>
      <c r="D966" s="176">
        <v>40</v>
      </c>
      <c r="E966" s="55">
        <v>159122.68</v>
      </c>
      <c r="F966" s="55">
        <v>11669.42</v>
      </c>
      <c r="G966" s="62"/>
      <c r="H966" s="30">
        <f t="shared" si="34"/>
        <v>170792.1</v>
      </c>
      <c r="I966" s="30">
        <v>170792.1</v>
      </c>
      <c r="J966" s="33"/>
      <c r="K966" s="27"/>
    </row>
    <row r="967" spans="1:11" ht="24" outlineLevel="1" x14ac:dyDescent="0.2">
      <c r="A967" s="32" t="s">
        <v>820</v>
      </c>
      <c r="B967" s="73">
        <v>42985</v>
      </c>
      <c r="C967" s="201">
        <v>43830</v>
      </c>
      <c r="D967" s="176">
        <v>40</v>
      </c>
      <c r="E967" s="55">
        <v>33576.75</v>
      </c>
      <c r="F967" s="55">
        <v>51728.07</v>
      </c>
      <c r="G967" s="62"/>
      <c r="H967" s="30">
        <f t="shared" si="34"/>
        <v>85304.82</v>
      </c>
      <c r="I967" s="30">
        <v>85304.82</v>
      </c>
      <c r="J967" s="33"/>
      <c r="K967" s="27"/>
    </row>
    <row r="968" spans="1:11" ht="24" outlineLevel="1" x14ac:dyDescent="0.2">
      <c r="A968" s="32" t="s">
        <v>821</v>
      </c>
      <c r="B968" s="73">
        <v>42985</v>
      </c>
      <c r="C968" s="201">
        <v>43830</v>
      </c>
      <c r="D968" s="176">
        <v>40</v>
      </c>
      <c r="E968" s="55">
        <v>7624.37</v>
      </c>
      <c r="F968" s="55">
        <v>6485.52</v>
      </c>
      <c r="G968" s="62"/>
      <c r="H968" s="30">
        <f t="shared" si="34"/>
        <v>14109.89</v>
      </c>
      <c r="I968" s="30">
        <v>14109.89</v>
      </c>
      <c r="J968" s="33"/>
      <c r="K968" s="27"/>
    </row>
    <row r="969" spans="1:11" ht="24" outlineLevel="1" x14ac:dyDescent="0.2">
      <c r="A969" s="32" t="s">
        <v>822</v>
      </c>
      <c r="B969" s="73">
        <v>42985</v>
      </c>
      <c r="C969" s="201">
        <v>43830</v>
      </c>
      <c r="D969" s="176">
        <v>40</v>
      </c>
      <c r="E969" s="55">
        <v>5764.64</v>
      </c>
      <c r="F969" s="55">
        <v>6485.52</v>
      </c>
      <c r="G969" s="62"/>
      <c r="H969" s="30">
        <f t="shared" si="34"/>
        <v>12250.16</v>
      </c>
      <c r="I969" s="30">
        <v>12250.16</v>
      </c>
      <c r="J969" s="33"/>
      <c r="K969" s="27"/>
    </row>
    <row r="970" spans="1:11" ht="12.75" outlineLevel="1" x14ac:dyDescent="0.2">
      <c r="A970" s="32" t="s">
        <v>823</v>
      </c>
      <c r="B970" s="73">
        <v>43063</v>
      </c>
      <c r="C970" s="201">
        <v>43830</v>
      </c>
      <c r="D970" s="176">
        <v>40</v>
      </c>
      <c r="E970" s="62"/>
      <c r="F970" s="55">
        <v>8792.09</v>
      </c>
      <c r="G970" s="62"/>
      <c r="H970" s="30">
        <f t="shared" si="34"/>
        <v>8792.09</v>
      </c>
      <c r="I970" s="30">
        <v>8792.09</v>
      </c>
      <c r="J970" s="33"/>
      <c r="K970" s="27"/>
    </row>
    <row r="971" spans="1:11" ht="12.75" outlineLevel="1" x14ac:dyDescent="0.2">
      <c r="A971" s="32" t="s">
        <v>824</v>
      </c>
      <c r="B971" s="73">
        <v>43083</v>
      </c>
      <c r="C971" s="201">
        <v>43830</v>
      </c>
      <c r="D971" s="176">
        <v>40</v>
      </c>
      <c r="E971" s="55">
        <v>113302.94</v>
      </c>
      <c r="F971" s="55">
        <v>14021.44</v>
      </c>
      <c r="G971" s="62"/>
      <c r="H971" s="30">
        <f t="shared" si="34"/>
        <v>127324.38</v>
      </c>
      <c r="I971" s="30">
        <v>127324.38</v>
      </c>
      <c r="J971" s="33"/>
      <c r="K971" s="27"/>
    </row>
    <row r="972" spans="1:11" ht="12.75" outlineLevel="1" x14ac:dyDescent="0.2">
      <c r="A972" s="32" t="s">
        <v>825</v>
      </c>
      <c r="B972" s="76" t="s">
        <v>1737</v>
      </c>
      <c r="C972" s="201">
        <v>43830</v>
      </c>
      <c r="D972" s="176">
        <v>40</v>
      </c>
      <c r="E972" s="62"/>
      <c r="F972" s="199">
        <v>5719.5</v>
      </c>
      <c r="G972" s="62"/>
      <c r="H972" s="30">
        <f t="shared" si="34"/>
        <v>5719.5</v>
      </c>
      <c r="I972" s="30">
        <v>5719.5</v>
      </c>
      <c r="J972" s="33"/>
      <c r="K972" s="27"/>
    </row>
    <row r="973" spans="1:11" ht="12.75" outlineLevel="1" x14ac:dyDescent="0.2">
      <c r="A973" s="32" t="s">
        <v>826</v>
      </c>
      <c r="B973" s="73">
        <v>43011</v>
      </c>
      <c r="C973" s="201">
        <v>43830</v>
      </c>
      <c r="D973" s="176">
        <v>40</v>
      </c>
      <c r="E973" s="55">
        <v>188922.33</v>
      </c>
      <c r="F973" s="55">
        <v>25407.79</v>
      </c>
      <c r="G973" s="62"/>
      <c r="H973" s="30">
        <f t="shared" si="34"/>
        <v>214330.12</v>
      </c>
      <c r="I973" s="30">
        <v>214330.12</v>
      </c>
      <c r="J973" s="33"/>
      <c r="K973" s="27"/>
    </row>
    <row r="974" spans="1:11" ht="12.75" outlineLevel="1" x14ac:dyDescent="0.2">
      <c r="A974" s="32" t="s">
        <v>827</v>
      </c>
      <c r="B974" s="73">
        <v>42873</v>
      </c>
      <c r="C974" s="201">
        <v>43830</v>
      </c>
      <c r="D974" s="176">
        <v>40</v>
      </c>
      <c r="E974" s="55">
        <v>196658.07</v>
      </c>
      <c r="F974" s="55">
        <v>24731.96</v>
      </c>
      <c r="G974" s="62"/>
      <c r="H974" s="30">
        <f t="shared" si="34"/>
        <v>221390.03</v>
      </c>
      <c r="I974" s="30">
        <v>221390.03</v>
      </c>
      <c r="J974" s="33"/>
      <c r="K974" s="27"/>
    </row>
    <row r="975" spans="1:11" ht="12.75" outlineLevel="1" x14ac:dyDescent="0.2">
      <c r="A975" s="32" t="s">
        <v>828</v>
      </c>
      <c r="B975" s="73">
        <v>43007</v>
      </c>
      <c r="C975" s="201">
        <v>43830</v>
      </c>
      <c r="D975" s="176">
        <v>40</v>
      </c>
      <c r="E975" s="62"/>
      <c r="F975" s="55">
        <v>2825.44</v>
      </c>
      <c r="G975" s="62"/>
      <c r="H975" s="30">
        <f t="shared" si="34"/>
        <v>2825.44</v>
      </c>
      <c r="I975" s="30">
        <v>2825.44</v>
      </c>
      <c r="J975" s="33"/>
      <c r="K975" s="27"/>
    </row>
    <row r="976" spans="1:11" ht="12.75" outlineLevel="1" x14ac:dyDescent="0.2">
      <c r="A976" s="32" t="s">
        <v>829</v>
      </c>
      <c r="B976" s="73">
        <v>43004</v>
      </c>
      <c r="C976" s="201">
        <v>43830</v>
      </c>
      <c r="D976" s="176">
        <v>40</v>
      </c>
      <c r="E976" s="62"/>
      <c r="F976" s="55">
        <v>15565.03</v>
      </c>
      <c r="G976" s="62"/>
      <c r="H976" s="30">
        <f t="shared" si="34"/>
        <v>15565.03</v>
      </c>
      <c r="I976" s="30">
        <v>15565.03</v>
      </c>
      <c r="J976" s="33"/>
      <c r="K976" s="27"/>
    </row>
    <row r="977" spans="1:11" ht="12.75" outlineLevel="1" x14ac:dyDescent="0.2">
      <c r="A977" s="32" t="s">
        <v>830</v>
      </c>
      <c r="B977" s="73">
        <v>43054</v>
      </c>
      <c r="C977" s="201">
        <v>43830</v>
      </c>
      <c r="D977" s="176">
        <v>40</v>
      </c>
      <c r="E977" s="55">
        <v>75508.649999999994</v>
      </c>
      <c r="F977" s="55">
        <v>29737.08</v>
      </c>
      <c r="G977" s="62"/>
      <c r="H977" s="30">
        <f t="shared" si="34"/>
        <v>105245.73</v>
      </c>
      <c r="I977" s="30">
        <v>105245.73</v>
      </c>
      <c r="J977" s="33"/>
      <c r="K977" s="27"/>
    </row>
    <row r="978" spans="1:11" ht="12.75" outlineLevel="1" x14ac:dyDescent="0.2">
      <c r="A978" s="32" t="s">
        <v>831</v>
      </c>
      <c r="B978" s="73">
        <v>42936</v>
      </c>
      <c r="C978" s="201">
        <v>43830</v>
      </c>
      <c r="D978" s="176">
        <v>40</v>
      </c>
      <c r="E978" s="62"/>
      <c r="F978" s="55">
        <v>15193.36</v>
      </c>
      <c r="G978" s="62"/>
      <c r="H978" s="30">
        <f t="shared" si="34"/>
        <v>15193.36</v>
      </c>
      <c r="I978" s="30">
        <v>15193.36</v>
      </c>
      <c r="J978" s="33"/>
      <c r="K978" s="27"/>
    </row>
    <row r="979" spans="1:11" ht="12.75" outlineLevel="1" x14ac:dyDescent="0.2">
      <c r="A979" s="32" t="s">
        <v>832</v>
      </c>
      <c r="B979" s="73">
        <v>42978</v>
      </c>
      <c r="C979" s="201">
        <v>43830</v>
      </c>
      <c r="D979" s="176">
        <v>40</v>
      </c>
      <c r="E979" s="62"/>
      <c r="F979" s="55">
        <v>2252.08</v>
      </c>
      <c r="G979" s="62"/>
      <c r="H979" s="30">
        <f t="shared" si="34"/>
        <v>2252.08</v>
      </c>
      <c r="I979" s="30">
        <v>2252.08</v>
      </c>
      <c r="J979" s="33"/>
      <c r="K979" s="27"/>
    </row>
    <row r="980" spans="1:11" ht="24" outlineLevel="1" x14ac:dyDescent="0.2">
      <c r="A980" s="32" t="s">
        <v>833</v>
      </c>
      <c r="B980" s="73">
        <v>42859</v>
      </c>
      <c r="C980" s="201">
        <v>43830</v>
      </c>
      <c r="D980" s="176">
        <v>40</v>
      </c>
      <c r="E980" s="62"/>
      <c r="F980" s="55">
        <v>17597.89</v>
      </c>
      <c r="G980" s="62"/>
      <c r="H980" s="30">
        <f t="shared" si="34"/>
        <v>17597.89</v>
      </c>
      <c r="I980" s="30">
        <v>17597.89</v>
      </c>
      <c r="J980" s="33"/>
      <c r="K980" s="27"/>
    </row>
    <row r="981" spans="1:11" ht="12.75" outlineLevel="1" x14ac:dyDescent="0.2">
      <c r="A981" s="32" t="s">
        <v>834</v>
      </c>
      <c r="B981" s="73">
        <v>43046</v>
      </c>
      <c r="C981" s="201">
        <v>43830</v>
      </c>
      <c r="D981" s="176">
        <v>40</v>
      </c>
      <c r="E981" s="55">
        <v>55205.84</v>
      </c>
      <c r="F981" s="55">
        <v>10953.16</v>
      </c>
      <c r="G981" s="62"/>
      <c r="H981" s="30">
        <f t="shared" si="34"/>
        <v>66159</v>
      </c>
      <c r="I981" s="30">
        <v>66159</v>
      </c>
      <c r="J981" s="33"/>
      <c r="K981" s="27"/>
    </row>
    <row r="982" spans="1:11" ht="24" outlineLevel="1" x14ac:dyDescent="0.2">
      <c r="A982" s="32" t="s">
        <v>835</v>
      </c>
      <c r="B982" s="73">
        <v>43017</v>
      </c>
      <c r="C982" s="201">
        <v>43830</v>
      </c>
      <c r="D982" s="176">
        <v>40</v>
      </c>
      <c r="E982" s="55">
        <v>180779.78</v>
      </c>
      <c r="F982" s="55">
        <v>28622.13</v>
      </c>
      <c r="G982" s="62"/>
      <c r="H982" s="30">
        <f t="shared" si="34"/>
        <v>209401.91</v>
      </c>
      <c r="I982" s="30">
        <v>209401.91</v>
      </c>
      <c r="J982" s="33"/>
      <c r="K982" s="27"/>
    </row>
    <row r="983" spans="1:11" ht="24" outlineLevel="1" x14ac:dyDescent="0.2">
      <c r="A983" s="32" t="s">
        <v>836</v>
      </c>
      <c r="B983" s="73">
        <v>43061</v>
      </c>
      <c r="C983" s="201">
        <v>43830</v>
      </c>
      <c r="D983" s="176">
        <v>40</v>
      </c>
      <c r="E983" s="62"/>
      <c r="F983" s="55">
        <v>28871.68</v>
      </c>
      <c r="G983" s="62"/>
      <c r="H983" s="30">
        <f t="shared" si="34"/>
        <v>28871.68</v>
      </c>
      <c r="I983" s="30">
        <v>28871.68</v>
      </c>
      <c r="J983" s="33"/>
      <c r="K983" s="27"/>
    </row>
    <row r="984" spans="1:11" ht="12.75" outlineLevel="1" x14ac:dyDescent="0.2">
      <c r="A984" s="32" t="s">
        <v>837</v>
      </c>
      <c r="B984" s="73">
        <v>43060</v>
      </c>
      <c r="C984" s="201">
        <v>43830</v>
      </c>
      <c r="D984" s="176">
        <v>40</v>
      </c>
      <c r="E984" s="62"/>
      <c r="F984" s="55">
        <v>10726.22</v>
      </c>
      <c r="G984" s="62"/>
      <c r="H984" s="30">
        <f t="shared" si="34"/>
        <v>10726.22</v>
      </c>
      <c r="I984" s="30">
        <v>10726.22</v>
      </c>
      <c r="J984" s="33"/>
      <c r="K984" s="27"/>
    </row>
    <row r="985" spans="1:11" ht="12.75" outlineLevel="1" x14ac:dyDescent="0.2">
      <c r="A985" s="32" t="s">
        <v>838</v>
      </c>
      <c r="B985" s="73">
        <v>43040</v>
      </c>
      <c r="C985" s="201">
        <v>43830</v>
      </c>
      <c r="D985" s="176">
        <v>40</v>
      </c>
      <c r="E985" s="62"/>
      <c r="F985" s="55">
        <v>16740.68</v>
      </c>
      <c r="G985" s="62"/>
      <c r="H985" s="30">
        <f t="shared" si="34"/>
        <v>16740.68</v>
      </c>
      <c r="I985" s="30">
        <v>16740.68</v>
      </c>
      <c r="J985" s="33"/>
      <c r="K985" s="27"/>
    </row>
    <row r="986" spans="1:11" ht="24" outlineLevel="1" x14ac:dyDescent="0.2">
      <c r="A986" s="32" t="s">
        <v>839</v>
      </c>
      <c r="B986" s="73">
        <v>43031</v>
      </c>
      <c r="C986" s="201">
        <v>43830</v>
      </c>
      <c r="D986" s="176">
        <v>40</v>
      </c>
      <c r="E986" s="62"/>
      <c r="F986" s="199">
        <v>11779.5</v>
      </c>
      <c r="G986" s="62"/>
      <c r="H986" s="30">
        <f t="shared" si="34"/>
        <v>11779.5</v>
      </c>
      <c r="I986" s="30">
        <v>11779.5</v>
      </c>
      <c r="J986" s="33"/>
      <c r="K986" s="27"/>
    </row>
    <row r="987" spans="1:11" ht="24" outlineLevel="1" x14ac:dyDescent="0.2">
      <c r="A987" s="32" t="s">
        <v>840</v>
      </c>
      <c r="B987" s="73">
        <v>43069</v>
      </c>
      <c r="C987" s="201">
        <v>43830</v>
      </c>
      <c r="D987" s="176">
        <v>40</v>
      </c>
      <c r="E987" s="62"/>
      <c r="F987" s="199">
        <v>11779.5</v>
      </c>
      <c r="G987" s="62"/>
      <c r="H987" s="30">
        <f t="shared" ref="H987:H1050" si="35">E987+F987+G987</f>
        <v>11779.5</v>
      </c>
      <c r="I987" s="30">
        <v>11779.5</v>
      </c>
      <c r="J987" s="33"/>
      <c r="K987" s="27"/>
    </row>
    <row r="988" spans="1:11" ht="12.75" outlineLevel="1" x14ac:dyDescent="0.2">
      <c r="A988" s="32" t="s">
        <v>841</v>
      </c>
      <c r="B988" s="73">
        <v>43088</v>
      </c>
      <c r="C988" s="201">
        <v>43830</v>
      </c>
      <c r="D988" s="176">
        <v>40</v>
      </c>
      <c r="E988" s="199">
        <v>32181.7</v>
      </c>
      <c r="F988" s="55">
        <v>11693.23</v>
      </c>
      <c r="G988" s="62"/>
      <c r="H988" s="30">
        <f t="shared" si="35"/>
        <v>43874.93</v>
      </c>
      <c r="I988" s="30">
        <v>43874.93</v>
      </c>
      <c r="J988" s="33"/>
      <c r="K988" s="27"/>
    </row>
    <row r="989" spans="1:11" ht="24" outlineLevel="1" x14ac:dyDescent="0.2">
      <c r="A989" s="32" t="s">
        <v>842</v>
      </c>
      <c r="B989" s="73">
        <v>43096</v>
      </c>
      <c r="C989" s="201">
        <v>43830</v>
      </c>
      <c r="D989" s="176">
        <v>40</v>
      </c>
      <c r="E989" s="62"/>
      <c r="F989" s="55">
        <v>8402.6200000000008</v>
      </c>
      <c r="G989" s="62"/>
      <c r="H989" s="30">
        <f t="shared" si="35"/>
        <v>8402.6200000000008</v>
      </c>
      <c r="I989" s="30">
        <v>8402.6200000000008</v>
      </c>
      <c r="J989" s="33"/>
      <c r="K989" s="27"/>
    </row>
    <row r="990" spans="1:11" ht="24" outlineLevel="1" x14ac:dyDescent="0.2">
      <c r="A990" s="32" t="s">
        <v>843</v>
      </c>
      <c r="B990" s="73">
        <v>43125</v>
      </c>
      <c r="C990" s="201">
        <v>43830</v>
      </c>
      <c r="D990" s="176">
        <v>40</v>
      </c>
      <c r="E990" s="55">
        <v>33579.550000000003</v>
      </c>
      <c r="F990" s="55">
        <v>11184.16</v>
      </c>
      <c r="G990" s="62"/>
      <c r="H990" s="30">
        <f t="shared" si="35"/>
        <v>44763.710000000006</v>
      </c>
      <c r="I990" s="30">
        <v>44763.71</v>
      </c>
      <c r="J990" s="33"/>
      <c r="K990" s="27"/>
    </row>
    <row r="991" spans="1:11" ht="24" outlineLevel="1" x14ac:dyDescent="0.2">
      <c r="A991" s="32" t="s">
        <v>844</v>
      </c>
      <c r="B991" s="73">
        <v>43089</v>
      </c>
      <c r="C991" s="201">
        <v>43830</v>
      </c>
      <c r="D991" s="176">
        <v>40</v>
      </c>
      <c r="E991" s="55">
        <v>359355.46</v>
      </c>
      <c r="F991" s="55">
        <v>18678.240000000002</v>
      </c>
      <c r="G991" s="62"/>
      <c r="H991" s="30">
        <f t="shared" si="35"/>
        <v>378033.7</v>
      </c>
      <c r="I991" s="30">
        <v>378033.7</v>
      </c>
      <c r="J991" s="33"/>
      <c r="K991" s="27"/>
    </row>
    <row r="992" spans="1:11" ht="24" outlineLevel="1" x14ac:dyDescent="0.2">
      <c r="A992" s="32" t="s">
        <v>845</v>
      </c>
      <c r="B992" s="73">
        <v>43115</v>
      </c>
      <c r="C992" s="201">
        <v>43830</v>
      </c>
      <c r="D992" s="176">
        <v>40</v>
      </c>
      <c r="E992" s="55">
        <v>58377.66</v>
      </c>
      <c r="F992" s="55">
        <v>11401.98</v>
      </c>
      <c r="G992" s="62"/>
      <c r="H992" s="30">
        <f t="shared" si="35"/>
        <v>69779.64</v>
      </c>
      <c r="I992" s="30">
        <v>69779.64</v>
      </c>
      <c r="J992" s="33"/>
      <c r="K992" s="27"/>
    </row>
    <row r="993" spans="1:11" ht="12.75" outlineLevel="1" x14ac:dyDescent="0.2">
      <c r="A993" s="32" t="s">
        <v>846</v>
      </c>
      <c r="B993" s="73">
        <v>43125</v>
      </c>
      <c r="C993" s="201">
        <v>43830</v>
      </c>
      <c r="D993" s="176">
        <v>40</v>
      </c>
      <c r="E993" s="55">
        <v>37339.33</v>
      </c>
      <c r="F993" s="55">
        <v>10987.61</v>
      </c>
      <c r="G993" s="62"/>
      <c r="H993" s="30">
        <f t="shared" si="35"/>
        <v>48326.94</v>
      </c>
      <c r="I993" s="30">
        <v>48326.94</v>
      </c>
      <c r="J993" s="33"/>
      <c r="K993" s="27"/>
    </row>
    <row r="994" spans="1:11" ht="12.75" outlineLevel="1" x14ac:dyDescent="0.2">
      <c r="A994" s="32" t="s">
        <v>847</v>
      </c>
      <c r="B994" s="73">
        <v>43094</v>
      </c>
      <c r="C994" s="201">
        <v>43830</v>
      </c>
      <c r="D994" s="176">
        <v>40</v>
      </c>
      <c r="E994" s="55">
        <v>395092.19</v>
      </c>
      <c r="F994" s="55">
        <v>23656.35</v>
      </c>
      <c r="G994" s="62"/>
      <c r="H994" s="30">
        <f t="shared" si="35"/>
        <v>418748.54</v>
      </c>
      <c r="I994" s="30">
        <v>418748.54</v>
      </c>
      <c r="J994" s="33"/>
      <c r="K994" s="27"/>
    </row>
    <row r="995" spans="1:11" ht="24" outlineLevel="1" x14ac:dyDescent="0.2">
      <c r="A995" s="32" t="s">
        <v>848</v>
      </c>
      <c r="B995" s="73">
        <v>43112</v>
      </c>
      <c r="C995" s="201">
        <v>43830</v>
      </c>
      <c r="D995" s="176">
        <v>40</v>
      </c>
      <c r="E995" s="55">
        <v>343876.27</v>
      </c>
      <c r="F995" s="55">
        <v>23302.93</v>
      </c>
      <c r="G995" s="62"/>
      <c r="H995" s="30">
        <f t="shared" si="35"/>
        <v>367179.2</v>
      </c>
      <c r="I995" s="30">
        <v>367179.2</v>
      </c>
      <c r="J995" s="33"/>
      <c r="K995" s="27"/>
    </row>
    <row r="996" spans="1:11" ht="24" outlineLevel="1" x14ac:dyDescent="0.2">
      <c r="A996" s="32" t="s">
        <v>849</v>
      </c>
      <c r="B996" s="73">
        <v>43097</v>
      </c>
      <c r="C996" s="201">
        <v>43830</v>
      </c>
      <c r="D996" s="176">
        <v>40</v>
      </c>
      <c r="E996" s="55">
        <v>78393.210000000006</v>
      </c>
      <c r="F996" s="199">
        <v>68552.600000000006</v>
      </c>
      <c r="G996" s="62"/>
      <c r="H996" s="30">
        <f t="shared" si="35"/>
        <v>146945.81</v>
      </c>
      <c r="I996" s="30">
        <v>146945.81</v>
      </c>
      <c r="J996" s="33"/>
      <c r="K996" s="27"/>
    </row>
    <row r="997" spans="1:11" ht="12.75" outlineLevel="1" x14ac:dyDescent="0.2">
      <c r="A997" s="32" t="s">
        <v>850</v>
      </c>
      <c r="B997" s="73">
        <v>43074</v>
      </c>
      <c r="C997" s="201">
        <v>43830</v>
      </c>
      <c r="D997" s="176">
        <v>40</v>
      </c>
      <c r="E997" s="199">
        <v>1178.0999999999999</v>
      </c>
      <c r="F997" s="55">
        <v>11273.32</v>
      </c>
      <c r="G997" s="62"/>
      <c r="H997" s="30">
        <f t="shared" si="35"/>
        <v>12451.42</v>
      </c>
      <c r="I997" s="30">
        <v>12451.42</v>
      </c>
      <c r="J997" s="33"/>
      <c r="K997" s="27"/>
    </row>
    <row r="998" spans="1:11" ht="12.75" outlineLevel="1" x14ac:dyDescent="0.2">
      <c r="A998" s="32" t="s">
        <v>851</v>
      </c>
      <c r="B998" s="73">
        <v>43066</v>
      </c>
      <c r="C998" s="201">
        <v>43830</v>
      </c>
      <c r="D998" s="176">
        <v>40</v>
      </c>
      <c r="E998" s="62"/>
      <c r="F998" s="55">
        <v>3305.36</v>
      </c>
      <c r="G998" s="62"/>
      <c r="H998" s="30">
        <f t="shared" si="35"/>
        <v>3305.36</v>
      </c>
      <c r="I998" s="30">
        <v>3305.36</v>
      </c>
      <c r="J998" s="33"/>
      <c r="K998" s="27"/>
    </row>
    <row r="999" spans="1:11" ht="24" outlineLevel="1" x14ac:dyDescent="0.2">
      <c r="A999" s="32" t="s">
        <v>852</v>
      </c>
      <c r="B999" s="73">
        <v>42704</v>
      </c>
      <c r="C999" s="201">
        <v>43830</v>
      </c>
      <c r="D999" s="176">
        <v>40</v>
      </c>
      <c r="E999" s="62"/>
      <c r="F999" s="55">
        <v>17615.59</v>
      </c>
      <c r="G999" s="62"/>
      <c r="H999" s="30">
        <f t="shared" si="35"/>
        <v>17615.59</v>
      </c>
      <c r="I999" s="30">
        <v>17615.59</v>
      </c>
      <c r="J999" s="33"/>
      <c r="K999" s="27"/>
    </row>
    <row r="1000" spans="1:11" ht="12.75" outlineLevel="1" x14ac:dyDescent="0.2">
      <c r="A1000" s="32" t="s">
        <v>853</v>
      </c>
      <c r="B1000" s="73">
        <v>42815</v>
      </c>
      <c r="C1000" s="201">
        <v>43830</v>
      </c>
      <c r="D1000" s="176">
        <v>40</v>
      </c>
      <c r="E1000" s="68">
        <v>339108</v>
      </c>
      <c r="F1000" s="55">
        <v>20557.919999999998</v>
      </c>
      <c r="G1000" s="62"/>
      <c r="H1000" s="30">
        <f t="shared" si="35"/>
        <v>359665.91999999998</v>
      </c>
      <c r="I1000" s="30">
        <v>359665.91999999998</v>
      </c>
      <c r="J1000" s="33"/>
      <c r="K1000" s="27"/>
    </row>
    <row r="1001" spans="1:11" ht="24" outlineLevel="1" x14ac:dyDescent="0.2">
      <c r="A1001" s="32" t="s">
        <v>854</v>
      </c>
      <c r="B1001" s="73">
        <v>42978</v>
      </c>
      <c r="C1001" s="201">
        <v>43830</v>
      </c>
      <c r="D1001" s="176">
        <v>40</v>
      </c>
      <c r="E1001" s="55">
        <v>395736.99</v>
      </c>
      <c r="F1001" s="55">
        <v>94155.36</v>
      </c>
      <c r="G1001" s="62"/>
      <c r="H1001" s="30">
        <f t="shared" si="35"/>
        <v>489892.35</v>
      </c>
      <c r="I1001" s="30">
        <v>489892.35</v>
      </c>
      <c r="J1001" s="33"/>
      <c r="K1001" s="27"/>
    </row>
    <row r="1002" spans="1:11" ht="24" outlineLevel="1" x14ac:dyDescent="0.2">
      <c r="A1002" s="32" t="s">
        <v>855</v>
      </c>
      <c r="B1002" s="73">
        <v>43007</v>
      </c>
      <c r="C1002" s="201">
        <v>43830</v>
      </c>
      <c r="D1002" s="176">
        <v>40</v>
      </c>
      <c r="E1002" s="68">
        <v>1710867</v>
      </c>
      <c r="F1002" s="55">
        <v>32888.57</v>
      </c>
      <c r="G1002" s="62"/>
      <c r="H1002" s="30">
        <f t="shared" si="35"/>
        <v>1743755.57</v>
      </c>
      <c r="I1002" s="30">
        <v>1743755.57</v>
      </c>
      <c r="J1002" s="33"/>
      <c r="K1002" s="27"/>
    </row>
    <row r="1003" spans="1:11" ht="24" outlineLevel="1" x14ac:dyDescent="0.2">
      <c r="A1003" s="32" t="s">
        <v>856</v>
      </c>
      <c r="B1003" s="73">
        <v>42494</v>
      </c>
      <c r="C1003" s="201">
        <v>43830</v>
      </c>
      <c r="D1003" s="176">
        <v>40</v>
      </c>
      <c r="E1003" s="55">
        <v>522144.03</v>
      </c>
      <c r="F1003" s="68">
        <v>6355</v>
      </c>
      <c r="G1003" s="62"/>
      <c r="H1003" s="30">
        <f t="shared" si="35"/>
        <v>528499.03</v>
      </c>
      <c r="I1003" s="30">
        <v>528499.03</v>
      </c>
      <c r="J1003" s="33"/>
      <c r="K1003" s="27"/>
    </row>
    <row r="1004" spans="1:11" ht="12.75" outlineLevel="1" x14ac:dyDescent="0.2">
      <c r="A1004" s="32" t="s">
        <v>857</v>
      </c>
      <c r="B1004" s="73">
        <v>43077</v>
      </c>
      <c r="C1004" s="201">
        <v>43830</v>
      </c>
      <c r="D1004" s="176">
        <v>40</v>
      </c>
      <c r="E1004" s="55">
        <v>25355.84</v>
      </c>
      <c r="F1004" s="199">
        <v>4683.8999999999996</v>
      </c>
      <c r="G1004" s="62"/>
      <c r="H1004" s="30">
        <f t="shared" si="35"/>
        <v>30039.739999999998</v>
      </c>
      <c r="I1004" s="30">
        <v>30039.74</v>
      </c>
      <c r="J1004" s="33"/>
      <c r="K1004" s="27"/>
    </row>
    <row r="1005" spans="1:11" ht="12.75" outlineLevel="1" x14ac:dyDescent="0.2">
      <c r="A1005" s="32" t="s">
        <v>858</v>
      </c>
      <c r="B1005" s="73">
        <v>43118</v>
      </c>
      <c r="C1005" s="201">
        <v>43830</v>
      </c>
      <c r="D1005" s="176">
        <v>40</v>
      </c>
      <c r="E1005" s="55">
        <v>20749.57</v>
      </c>
      <c r="F1005" s="55">
        <v>7809.05</v>
      </c>
      <c r="G1005" s="62"/>
      <c r="H1005" s="30">
        <f t="shared" si="35"/>
        <v>28558.62</v>
      </c>
      <c r="I1005" s="30">
        <v>28558.62</v>
      </c>
      <c r="J1005" s="33"/>
      <c r="K1005" s="27"/>
    </row>
    <row r="1006" spans="1:11" ht="24" outlineLevel="1" x14ac:dyDescent="0.2">
      <c r="A1006" s="32" t="s">
        <v>859</v>
      </c>
      <c r="B1006" s="73">
        <v>43123</v>
      </c>
      <c r="C1006" s="201">
        <v>43830</v>
      </c>
      <c r="D1006" s="176">
        <v>40</v>
      </c>
      <c r="E1006" s="55">
        <v>27550.28</v>
      </c>
      <c r="F1006" s="55">
        <v>11784.94</v>
      </c>
      <c r="G1006" s="62"/>
      <c r="H1006" s="30">
        <f t="shared" si="35"/>
        <v>39335.22</v>
      </c>
      <c r="I1006" s="30">
        <v>39335.22</v>
      </c>
      <c r="J1006" s="33"/>
      <c r="K1006" s="27"/>
    </row>
    <row r="1007" spans="1:11" ht="12.75" outlineLevel="1" x14ac:dyDescent="0.2">
      <c r="A1007" s="32" t="s">
        <v>860</v>
      </c>
      <c r="B1007" s="73">
        <v>43171</v>
      </c>
      <c r="C1007" s="201">
        <v>43830</v>
      </c>
      <c r="D1007" s="176">
        <v>40</v>
      </c>
      <c r="E1007" s="55"/>
      <c r="F1007" s="199">
        <v>12.68</v>
      </c>
      <c r="G1007" s="62"/>
      <c r="H1007" s="30">
        <f t="shared" si="35"/>
        <v>12.68</v>
      </c>
      <c r="I1007" s="30">
        <v>12.68</v>
      </c>
      <c r="J1007" s="33"/>
      <c r="K1007" s="27"/>
    </row>
    <row r="1008" spans="1:11" ht="12.75" outlineLevel="1" x14ac:dyDescent="0.2">
      <c r="A1008" s="32" t="s">
        <v>861</v>
      </c>
      <c r="B1008" s="73">
        <v>42942</v>
      </c>
      <c r="C1008" s="201">
        <v>43830</v>
      </c>
      <c r="D1008" s="176">
        <v>40</v>
      </c>
      <c r="E1008" s="55">
        <v>43487.16</v>
      </c>
      <c r="F1008" s="199">
        <v>16804.3</v>
      </c>
      <c r="G1008" s="62"/>
      <c r="H1008" s="30">
        <f t="shared" si="35"/>
        <v>60291.460000000006</v>
      </c>
      <c r="I1008" s="30">
        <v>60291.46</v>
      </c>
      <c r="J1008" s="33"/>
      <c r="K1008" s="27"/>
    </row>
    <row r="1009" spans="1:11" ht="24" outlineLevel="1" x14ac:dyDescent="0.2">
      <c r="A1009" s="32" t="s">
        <v>862</v>
      </c>
      <c r="B1009" s="73">
        <v>43133</v>
      </c>
      <c r="C1009" s="201">
        <v>43830</v>
      </c>
      <c r="D1009" s="176">
        <v>40</v>
      </c>
      <c r="E1009" s="55">
        <v>772496.61</v>
      </c>
      <c r="F1009" s="55">
        <v>29800.54</v>
      </c>
      <c r="G1009" s="62"/>
      <c r="H1009" s="30">
        <f t="shared" si="35"/>
        <v>802297.15</v>
      </c>
      <c r="I1009" s="30">
        <v>802297.15</v>
      </c>
      <c r="J1009" s="33"/>
      <c r="K1009" s="27"/>
    </row>
    <row r="1010" spans="1:11" ht="24" outlineLevel="1" x14ac:dyDescent="0.2">
      <c r="A1010" s="32" t="s">
        <v>863</v>
      </c>
      <c r="B1010" s="73">
        <v>43425</v>
      </c>
      <c r="C1010" s="201">
        <v>43830</v>
      </c>
      <c r="D1010" s="176">
        <v>40</v>
      </c>
      <c r="E1010" s="68">
        <v>316155</v>
      </c>
      <c r="F1010" s="55">
        <v>28251.97</v>
      </c>
      <c r="G1010" s="62"/>
      <c r="H1010" s="30">
        <f t="shared" si="35"/>
        <v>344406.97</v>
      </c>
      <c r="I1010" s="30">
        <v>344406.97</v>
      </c>
      <c r="J1010" s="33"/>
      <c r="K1010" s="27"/>
    </row>
    <row r="1011" spans="1:11" ht="12.75" outlineLevel="1" x14ac:dyDescent="0.2">
      <c r="A1011" s="32" t="s">
        <v>864</v>
      </c>
      <c r="B1011" s="73">
        <v>43214</v>
      </c>
      <c r="C1011" s="201">
        <v>43830</v>
      </c>
      <c r="D1011" s="176">
        <v>40</v>
      </c>
      <c r="E1011" s="62"/>
      <c r="F1011" s="199">
        <v>1652.7</v>
      </c>
      <c r="G1011" s="62"/>
      <c r="H1011" s="30">
        <f t="shared" si="35"/>
        <v>1652.7</v>
      </c>
      <c r="I1011" s="30">
        <v>1652.7</v>
      </c>
      <c r="J1011" s="33"/>
      <c r="K1011" s="27"/>
    </row>
    <row r="1012" spans="1:11" ht="12.75" outlineLevel="1" x14ac:dyDescent="0.2">
      <c r="A1012" s="32" t="s">
        <v>865</v>
      </c>
      <c r="B1012" s="73">
        <v>43116</v>
      </c>
      <c r="C1012" s="201">
        <v>43830</v>
      </c>
      <c r="D1012" s="176">
        <v>40</v>
      </c>
      <c r="E1012" s="199">
        <v>33468.1</v>
      </c>
      <c r="F1012" s="199">
        <v>1652.7</v>
      </c>
      <c r="G1012" s="62"/>
      <c r="H1012" s="30">
        <f t="shared" si="35"/>
        <v>35120.799999999996</v>
      </c>
      <c r="I1012" s="30">
        <v>35120.800000000003</v>
      </c>
      <c r="J1012" s="33"/>
      <c r="K1012" s="27"/>
    </row>
    <row r="1013" spans="1:11" ht="12.75" outlineLevel="1" x14ac:dyDescent="0.2">
      <c r="A1013" s="32" t="s">
        <v>866</v>
      </c>
      <c r="B1013" s="73">
        <v>43068</v>
      </c>
      <c r="C1013" s="201">
        <v>43830</v>
      </c>
      <c r="D1013" s="176">
        <v>40</v>
      </c>
      <c r="E1013" s="55">
        <v>110420.86</v>
      </c>
      <c r="F1013" s="199">
        <v>17085.5</v>
      </c>
      <c r="G1013" s="62"/>
      <c r="H1013" s="30">
        <f t="shared" si="35"/>
        <v>127506.36</v>
      </c>
      <c r="I1013" s="30">
        <v>127506.36</v>
      </c>
      <c r="J1013" s="33"/>
      <c r="K1013" s="27"/>
    </row>
    <row r="1014" spans="1:11" ht="24" outlineLevel="1" x14ac:dyDescent="0.2">
      <c r="A1014" s="32" t="s">
        <v>867</v>
      </c>
      <c r="B1014" s="73">
        <v>43138</v>
      </c>
      <c r="C1014" s="201">
        <v>43830</v>
      </c>
      <c r="D1014" s="176">
        <v>40</v>
      </c>
      <c r="E1014" s="55">
        <v>168847.98</v>
      </c>
      <c r="F1014" s="55">
        <v>17228.71</v>
      </c>
      <c r="G1014" s="62"/>
      <c r="H1014" s="30">
        <f t="shared" si="35"/>
        <v>186076.69</v>
      </c>
      <c r="I1014" s="30">
        <v>186076.69</v>
      </c>
      <c r="J1014" s="33"/>
      <c r="K1014" s="27"/>
    </row>
    <row r="1015" spans="1:11" ht="12.75" outlineLevel="1" x14ac:dyDescent="0.2">
      <c r="A1015" s="32" t="s">
        <v>868</v>
      </c>
      <c r="B1015" s="73">
        <v>43161</v>
      </c>
      <c r="C1015" s="201">
        <v>43830</v>
      </c>
      <c r="D1015" s="176">
        <v>40</v>
      </c>
      <c r="E1015" s="62"/>
      <c r="F1015" s="55">
        <v>20586.849999999999</v>
      </c>
      <c r="G1015" s="62"/>
      <c r="H1015" s="30">
        <f t="shared" si="35"/>
        <v>20586.849999999999</v>
      </c>
      <c r="I1015" s="30">
        <v>20586.849999999999</v>
      </c>
      <c r="J1015" s="33"/>
      <c r="K1015" s="27"/>
    </row>
    <row r="1016" spans="1:11" ht="24" outlineLevel="1" x14ac:dyDescent="0.2">
      <c r="A1016" s="32" t="s">
        <v>869</v>
      </c>
      <c r="B1016" s="73">
        <v>43124</v>
      </c>
      <c r="C1016" s="201">
        <v>43830</v>
      </c>
      <c r="D1016" s="176">
        <v>40</v>
      </c>
      <c r="E1016" s="55">
        <v>84247.15</v>
      </c>
      <c r="F1016" s="55">
        <v>29407.45</v>
      </c>
      <c r="G1016" s="62"/>
      <c r="H1016" s="30">
        <f t="shared" si="35"/>
        <v>113654.59999999999</v>
      </c>
      <c r="I1016" s="30">
        <v>113654.6</v>
      </c>
      <c r="J1016" s="33"/>
      <c r="K1016" s="27"/>
    </row>
    <row r="1017" spans="1:11" ht="24" outlineLevel="1" x14ac:dyDescent="0.2">
      <c r="A1017" s="32" t="s">
        <v>870</v>
      </c>
      <c r="B1017" s="73">
        <v>43182</v>
      </c>
      <c r="C1017" s="201">
        <v>43830</v>
      </c>
      <c r="D1017" s="176">
        <v>40</v>
      </c>
      <c r="E1017" s="55">
        <v>106472.88</v>
      </c>
      <c r="F1017" s="55">
        <v>10946.82</v>
      </c>
      <c r="G1017" s="62"/>
      <c r="H1017" s="30">
        <f t="shared" si="35"/>
        <v>117419.70000000001</v>
      </c>
      <c r="I1017" s="30">
        <v>117419.7</v>
      </c>
      <c r="J1017" s="33"/>
      <c r="K1017" s="27"/>
    </row>
    <row r="1018" spans="1:11" ht="24" outlineLevel="1" x14ac:dyDescent="0.2">
      <c r="A1018" s="32" t="s">
        <v>871</v>
      </c>
      <c r="B1018" s="73">
        <v>42535</v>
      </c>
      <c r="C1018" s="201">
        <v>43830</v>
      </c>
      <c r="D1018" s="176">
        <v>40</v>
      </c>
      <c r="E1018" s="55">
        <v>105119.49</v>
      </c>
      <c r="F1018" s="55">
        <v>17344.23</v>
      </c>
      <c r="G1018" s="62"/>
      <c r="H1018" s="30">
        <f t="shared" si="35"/>
        <v>122463.72</v>
      </c>
      <c r="I1018" s="30">
        <v>122463.72</v>
      </c>
      <c r="J1018" s="33"/>
      <c r="K1018" s="27"/>
    </row>
    <row r="1019" spans="1:11" ht="24" outlineLevel="1" x14ac:dyDescent="0.2">
      <c r="A1019" s="32" t="s">
        <v>872</v>
      </c>
      <c r="B1019" s="73">
        <v>43218</v>
      </c>
      <c r="C1019" s="201">
        <v>43830</v>
      </c>
      <c r="D1019" s="176">
        <v>40</v>
      </c>
      <c r="E1019" s="55">
        <v>818351.61</v>
      </c>
      <c r="F1019" s="55">
        <v>24635.26</v>
      </c>
      <c r="G1019" s="62"/>
      <c r="H1019" s="30">
        <f t="shared" si="35"/>
        <v>842986.87</v>
      </c>
      <c r="I1019" s="30">
        <v>842986.87</v>
      </c>
      <c r="J1019" s="33"/>
      <c r="K1019" s="27"/>
    </row>
    <row r="1020" spans="1:11" ht="12.75" outlineLevel="1" x14ac:dyDescent="0.2">
      <c r="A1020" s="32" t="s">
        <v>873</v>
      </c>
      <c r="B1020" s="73">
        <v>43158</v>
      </c>
      <c r="C1020" s="201">
        <v>43830</v>
      </c>
      <c r="D1020" s="176">
        <v>40</v>
      </c>
      <c r="E1020" s="55">
        <v>69210.95</v>
      </c>
      <c r="F1020" s="55">
        <v>11528.09</v>
      </c>
      <c r="G1020" s="62"/>
      <c r="H1020" s="30">
        <f t="shared" si="35"/>
        <v>80739.039999999994</v>
      </c>
      <c r="I1020" s="30">
        <v>80739.039999999994</v>
      </c>
      <c r="J1020" s="33"/>
      <c r="K1020" s="27"/>
    </row>
    <row r="1021" spans="1:11" ht="12.75" outlineLevel="1" x14ac:dyDescent="0.2">
      <c r="A1021" s="32" t="s">
        <v>874</v>
      </c>
      <c r="B1021" s="73">
        <v>43199</v>
      </c>
      <c r="C1021" s="201">
        <v>43830</v>
      </c>
      <c r="D1021" s="176">
        <v>40</v>
      </c>
      <c r="E1021" s="55">
        <v>34984.25</v>
      </c>
      <c r="F1021" s="55">
        <v>8936.64</v>
      </c>
      <c r="G1021" s="62"/>
      <c r="H1021" s="30">
        <f t="shared" si="35"/>
        <v>43920.89</v>
      </c>
      <c r="I1021" s="30">
        <v>43920.89</v>
      </c>
      <c r="J1021" s="33"/>
      <c r="K1021" s="27"/>
    </row>
    <row r="1022" spans="1:11" ht="24" outlineLevel="1" x14ac:dyDescent="0.2">
      <c r="A1022" s="32" t="s">
        <v>875</v>
      </c>
      <c r="B1022" s="73">
        <v>43207</v>
      </c>
      <c r="C1022" s="201">
        <v>43830</v>
      </c>
      <c r="D1022" s="176">
        <v>40</v>
      </c>
      <c r="E1022" s="55">
        <v>20932.68</v>
      </c>
      <c r="F1022" s="55">
        <v>8936.64</v>
      </c>
      <c r="G1022" s="62"/>
      <c r="H1022" s="30">
        <f t="shared" si="35"/>
        <v>29869.32</v>
      </c>
      <c r="I1022" s="30">
        <v>29869.32</v>
      </c>
      <c r="J1022" s="33"/>
      <c r="K1022" s="27"/>
    </row>
    <row r="1023" spans="1:11" ht="12.75" outlineLevel="1" x14ac:dyDescent="0.2">
      <c r="A1023" s="32" t="s">
        <v>876</v>
      </c>
      <c r="B1023" s="73">
        <v>43172</v>
      </c>
      <c r="C1023" s="201">
        <v>43830</v>
      </c>
      <c r="D1023" s="176">
        <v>40</v>
      </c>
      <c r="E1023" s="55">
        <v>20414.43</v>
      </c>
      <c r="F1023" s="55">
        <v>8936.64</v>
      </c>
      <c r="G1023" s="62"/>
      <c r="H1023" s="30">
        <f t="shared" si="35"/>
        <v>29351.07</v>
      </c>
      <c r="I1023" s="30">
        <v>29351.07</v>
      </c>
      <c r="J1023" s="33"/>
      <c r="K1023" s="27"/>
    </row>
    <row r="1024" spans="1:11" ht="12.75" outlineLevel="1" x14ac:dyDescent="0.2">
      <c r="A1024" s="32" t="s">
        <v>877</v>
      </c>
      <c r="B1024" s="73">
        <v>42891</v>
      </c>
      <c r="C1024" s="201">
        <v>43830</v>
      </c>
      <c r="D1024" s="176">
        <v>40</v>
      </c>
      <c r="E1024" s="55">
        <v>32123.97</v>
      </c>
      <c r="F1024" s="55">
        <v>17391.12</v>
      </c>
      <c r="G1024" s="62"/>
      <c r="H1024" s="30">
        <f t="shared" si="35"/>
        <v>49515.09</v>
      </c>
      <c r="I1024" s="30">
        <v>49515.09</v>
      </c>
      <c r="J1024" s="33"/>
      <c r="K1024" s="221"/>
    </row>
    <row r="1025" spans="1:11" ht="12.75" outlineLevel="1" x14ac:dyDescent="0.2">
      <c r="A1025" s="32" t="s">
        <v>878</v>
      </c>
      <c r="B1025" s="73">
        <v>43238</v>
      </c>
      <c r="C1025" s="201">
        <v>43830</v>
      </c>
      <c r="D1025" s="176">
        <v>40</v>
      </c>
      <c r="E1025" s="199">
        <v>28045.8</v>
      </c>
      <c r="F1025" s="55">
        <v>7694.84</v>
      </c>
      <c r="G1025" s="62"/>
      <c r="H1025" s="30">
        <f t="shared" si="35"/>
        <v>35740.639999999999</v>
      </c>
      <c r="I1025" s="30">
        <v>35740.639999999999</v>
      </c>
      <c r="J1025" s="33"/>
      <c r="K1025" s="221"/>
    </row>
    <row r="1026" spans="1:11" ht="12.75" outlineLevel="1" x14ac:dyDescent="0.2">
      <c r="A1026" s="32" t="s">
        <v>879</v>
      </c>
      <c r="B1026" s="73"/>
      <c r="C1026" s="201">
        <v>43830</v>
      </c>
      <c r="D1026" s="176">
        <v>40</v>
      </c>
      <c r="E1026" s="199">
        <v>473491.6</v>
      </c>
      <c r="F1026" s="55">
        <v>63795.43</v>
      </c>
      <c r="G1026" s="62"/>
      <c r="H1026" s="30">
        <f t="shared" si="35"/>
        <v>537287.03</v>
      </c>
      <c r="I1026" s="30">
        <v>537287.03</v>
      </c>
      <c r="J1026" s="33"/>
      <c r="K1026" s="221"/>
    </row>
    <row r="1027" spans="1:11" ht="12.75" outlineLevel="1" x14ac:dyDescent="0.2">
      <c r="A1027" s="32" t="s">
        <v>880</v>
      </c>
      <c r="B1027" s="73">
        <v>43052</v>
      </c>
      <c r="C1027" s="201">
        <v>43830</v>
      </c>
      <c r="D1027" s="176">
        <v>40</v>
      </c>
      <c r="E1027" s="55">
        <v>305745.93</v>
      </c>
      <c r="F1027" s="55">
        <v>16583.09</v>
      </c>
      <c r="G1027" s="62"/>
      <c r="H1027" s="30">
        <f t="shared" si="35"/>
        <v>322329.02</v>
      </c>
      <c r="I1027" s="30">
        <v>322329.02</v>
      </c>
      <c r="J1027" s="33"/>
      <c r="K1027" s="221"/>
    </row>
    <row r="1028" spans="1:11" ht="12.75" outlineLevel="1" x14ac:dyDescent="0.2">
      <c r="A1028" s="32" t="s">
        <v>881</v>
      </c>
      <c r="B1028" s="73">
        <v>43165</v>
      </c>
      <c r="C1028" s="201">
        <v>43830</v>
      </c>
      <c r="D1028" s="176">
        <v>40</v>
      </c>
      <c r="E1028" s="62"/>
      <c r="F1028" s="55">
        <v>2768.79</v>
      </c>
      <c r="G1028" s="62"/>
      <c r="H1028" s="30">
        <f t="shared" si="35"/>
        <v>2768.79</v>
      </c>
      <c r="I1028" s="30">
        <v>2768.79</v>
      </c>
      <c r="J1028" s="33"/>
      <c r="K1028" s="221"/>
    </row>
    <row r="1029" spans="1:11" ht="12.75" outlineLevel="1" x14ac:dyDescent="0.2">
      <c r="A1029" s="32" t="s">
        <v>882</v>
      </c>
      <c r="B1029" s="73">
        <v>43143</v>
      </c>
      <c r="C1029" s="201">
        <v>43830</v>
      </c>
      <c r="D1029" s="176">
        <v>40</v>
      </c>
      <c r="E1029" s="62"/>
      <c r="F1029" s="55">
        <v>24037.63</v>
      </c>
      <c r="G1029" s="62"/>
      <c r="H1029" s="30">
        <f t="shared" si="35"/>
        <v>24037.63</v>
      </c>
      <c r="I1029" s="30">
        <v>24037.63</v>
      </c>
      <c r="J1029" s="33"/>
      <c r="K1029" s="27"/>
    </row>
    <row r="1030" spans="1:11" ht="12.75" outlineLevel="1" x14ac:dyDescent="0.2">
      <c r="A1030" s="32" t="s">
        <v>883</v>
      </c>
      <c r="B1030" s="73">
        <v>43017</v>
      </c>
      <c r="C1030" s="201">
        <v>43830</v>
      </c>
      <c r="D1030" s="176">
        <v>40</v>
      </c>
      <c r="E1030" s="68">
        <v>1815655</v>
      </c>
      <c r="F1030" s="55">
        <v>17042.060000000001</v>
      </c>
      <c r="G1030" s="62"/>
      <c r="H1030" s="30">
        <f t="shared" si="35"/>
        <v>1832697.06</v>
      </c>
      <c r="I1030" s="30">
        <v>1832697.06</v>
      </c>
      <c r="J1030" s="33"/>
      <c r="K1030" s="220"/>
    </row>
    <row r="1031" spans="1:11" ht="12.75" outlineLevel="1" x14ac:dyDescent="0.2">
      <c r="A1031" s="32" t="s">
        <v>884</v>
      </c>
      <c r="B1031" s="73">
        <v>43146</v>
      </c>
      <c r="C1031" s="201">
        <v>43830</v>
      </c>
      <c r="D1031" s="176">
        <v>40</v>
      </c>
      <c r="E1031" s="55">
        <v>217687.49</v>
      </c>
      <c r="F1031" s="55">
        <v>19763.259999999998</v>
      </c>
      <c r="G1031" s="62"/>
      <c r="H1031" s="30">
        <f t="shared" si="35"/>
        <v>237450.75</v>
      </c>
      <c r="I1031" s="30">
        <v>237450.75</v>
      </c>
      <c r="J1031" s="33"/>
      <c r="K1031" s="221"/>
    </row>
    <row r="1032" spans="1:11" ht="24" outlineLevel="1" x14ac:dyDescent="0.2">
      <c r="A1032" s="32" t="s">
        <v>885</v>
      </c>
      <c r="B1032" s="73">
        <v>43256</v>
      </c>
      <c r="C1032" s="201">
        <v>43830</v>
      </c>
      <c r="D1032" s="176">
        <v>40</v>
      </c>
      <c r="E1032" s="55">
        <v>32479.58</v>
      </c>
      <c r="F1032" s="55">
        <v>11223.32</v>
      </c>
      <c r="G1032" s="62"/>
      <c r="H1032" s="30">
        <f t="shared" si="35"/>
        <v>43702.9</v>
      </c>
      <c r="I1032" s="30">
        <v>43702.9</v>
      </c>
      <c r="J1032" s="33"/>
      <c r="K1032" s="221"/>
    </row>
    <row r="1033" spans="1:11" ht="12.75" outlineLevel="1" x14ac:dyDescent="0.2">
      <c r="A1033" s="32" t="s">
        <v>886</v>
      </c>
      <c r="B1033" s="73">
        <v>43132</v>
      </c>
      <c r="C1033" s="201">
        <v>43830</v>
      </c>
      <c r="D1033" s="176">
        <v>40</v>
      </c>
      <c r="E1033" s="55">
        <v>42133.52</v>
      </c>
      <c r="F1033" s="55">
        <v>11223.32</v>
      </c>
      <c r="G1033" s="62"/>
      <c r="H1033" s="30">
        <f t="shared" si="35"/>
        <v>53356.84</v>
      </c>
      <c r="I1033" s="30">
        <v>53356.84</v>
      </c>
      <c r="J1033" s="33"/>
      <c r="K1033" s="221"/>
    </row>
    <row r="1034" spans="1:11" ht="24" outlineLevel="1" x14ac:dyDescent="0.2">
      <c r="A1034" s="32" t="s">
        <v>887</v>
      </c>
      <c r="B1034" s="73">
        <v>43248</v>
      </c>
      <c r="C1034" s="201">
        <v>43830</v>
      </c>
      <c r="D1034" s="176">
        <v>40</v>
      </c>
      <c r="E1034" s="55">
        <v>693683.06</v>
      </c>
      <c r="F1034" s="55">
        <v>14203.91</v>
      </c>
      <c r="G1034" s="62"/>
      <c r="H1034" s="30">
        <f t="shared" si="35"/>
        <v>707886.97000000009</v>
      </c>
      <c r="I1034" s="30">
        <v>707886.97</v>
      </c>
      <c r="J1034" s="33"/>
      <c r="K1034" s="221"/>
    </row>
    <row r="1035" spans="1:11" ht="12.75" outlineLevel="1" x14ac:dyDescent="0.2">
      <c r="A1035" s="32" t="s">
        <v>888</v>
      </c>
      <c r="B1035" s="73">
        <v>43199</v>
      </c>
      <c r="C1035" s="201">
        <v>43830</v>
      </c>
      <c r="D1035" s="176">
        <v>40</v>
      </c>
      <c r="E1035" s="55"/>
      <c r="F1035" s="55">
        <v>12.68</v>
      </c>
      <c r="G1035" s="62"/>
      <c r="H1035" s="30">
        <f t="shared" si="35"/>
        <v>12.68</v>
      </c>
      <c r="I1035" s="30">
        <v>12.68</v>
      </c>
      <c r="J1035" s="33"/>
      <c r="K1035" s="18"/>
    </row>
    <row r="1036" spans="1:11" ht="12" customHeight="1" outlineLevel="1" x14ac:dyDescent="0.2">
      <c r="A1036" s="32" t="s">
        <v>889</v>
      </c>
      <c r="B1036" s="73">
        <v>43259</v>
      </c>
      <c r="C1036" s="201">
        <v>43830</v>
      </c>
      <c r="D1036" s="176">
        <v>40</v>
      </c>
      <c r="E1036" s="55">
        <v>57671.17</v>
      </c>
      <c r="F1036" s="55">
        <v>11171.12</v>
      </c>
      <c r="G1036" s="62"/>
      <c r="H1036" s="30">
        <f t="shared" si="35"/>
        <v>68842.289999999994</v>
      </c>
      <c r="I1036" s="30">
        <v>68842.289999999994</v>
      </c>
      <c r="J1036" s="33"/>
      <c r="K1036" s="18"/>
    </row>
    <row r="1037" spans="1:11" ht="24" outlineLevel="1" x14ac:dyDescent="0.2">
      <c r="A1037" s="32" t="s">
        <v>890</v>
      </c>
      <c r="B1037" s="73">
        <v>43260</v>
      </c>
      <c r="C1037" s="201">
        <v>43830</v>
      </c>
      <c r="D1037" s="176">
        <v>40</v>
      </c>
      <c r="E1037" s="55">
        <v>130271.09</v>
      </c>
      <c r="F1037" s="55">
        <v>14246.85</v>
      </c>
      <c r="G1037" s="62"/>
      <c r="H1037" s="30">
        <f t="shared" si="35"/>
        <v>144517.94</v>
      </c>
      <c r="I1037" s="30">
        <v>144517.94</v>
      </c>
      <c r="J1037" s="33"/>
      <c r="K1037" s="18"/>
    </row>
    <row r="1038" spans="1:11" ht="24" outlineLevel="1" x14ac:dyDescent="0.2">
      <c r="A1038" s="32" t="s">
        <v>891</v>
      </c>
      <c r="B1038" s="73">
        <v>43227</v>
      </c>
      <c r="C1038" s="201">
        <v>43830</v>
      </c>
      <c r="D1038" s="176">
        <v>40</v>
      </c>
      <c r="E1038" s="199">
        <v>48506.9</v>
      </c>
      <c r="F1038" s="55">
        <v>11244.41</v>
      </c>
      <c r="G1038" s="62"/>
      <c r="H1038" s="30">
        <f t="shared" si="35"/>
        <v>59751.31</v>
      </c>
      <c r="I1038" s="30">
        <v>59751.31</v>
      </c>
      <c r="J1038" s="33"/>
      <c r="K1038" s="18"/>
    </row>
    <row r="1039" spans="1:11" ht="12" customHeight="1" outlineLevel="1" x14ac:dyDescent="0.2">
      <c r="A1039" s="32" t="s">
        <v>892</v>
      </c>
      <c r="B1039" s="73">
        <v>43299</v>
      </c>
      <c r="C1039" s="201">
        <v>43830</v>
      </c>
      <c r="D1039" s="176">
        <v>40</v>
      </c>
      <c r="E1039" s="55">
        <v>19141.27</v>
      </c>
      <c r="F1039" s="55">
        <v>8459.89</v>
      </c>
      <c r="G1039" s="62"/>
      <c r="H1039" s="30">
        <f t="shared" si="35"/>
        <v>27601.16</v>
      </c>
      <c r="I1039" s="30">
        <v>27601.16</v>
      </c>
      <c r="J1039" s="33"/>
      <c r="K1039" s="18"/>
    </row>
    <row r="1040" spans="1:11" ht="24" outlineLevel="1" x14ac:dyDescent="0.2">
      <c r="A1040" s="32" t="s">
        <v>893</v>
      </c>
      <c r="B1040" s="73">
        <v>43291</v>
      </c>
      <c r="C1040" s="201">
        <v>43830</v>
      </c>
      <c r="D1040" s="176">
        <v>40</v>
      </c>
      <c r="E1040" s="199">
        <v>36260.300000000003</v>
      </c>
      <c r="F1040" s="55">
        <v>7435.74</v>
      </c>
      <c r="G1040" s="62"/>
      <c r="H1040" s="30">
        <f t="shared" si="35"/>
        <v>43696.04</v>
      </c>
      <c r="I1040" s="30">
        <v>43696.04</v>
      </c>
      <c r="J1040" s="33"/>
      <c r="K1040" s="18"/>
    </row>
    <row r="1041" spans="1:11" ht="24" outlineLevel="1" x14ac:dyDescent="0.2">
      <c r="A1041" s="32" t="s">
        <v>894</v>
      </c>
      <c r="B1041" s="73">
        <v>43319</v>
      </c>
      <c r="C1041" s="201">
        <v>43830</v>
      </c>
      <c r="D1041" s="176">
        <v>40</v>
      </c>
      <c r="E1041" s="68">
        <v>82225</v>
      </c>
      <c r="F1041" s="55">
        <v>11190.17</v>
      </c>
      <c r="G1041" s="62"/>
      <c r="H1041" s="30">
        <f t="shared" si="35"/>
        <v>93415.17</v>
      </c>
      <c r="I1041" s="30">
        <v>93415.17</v>
      </c>
      <c r="J1041" s="33"/>
      <c r="K1041" s="18"/>
    </row>
    <row r="1042" spans="1:11" ht="24" outlineLevel="1" x14ac:dyDescent="0.2">
      <c r="A1042" s="32" t="s">
        <v>895</v>
      </c>
      <c r="B1042" s="73">
        <v>43171</v>
      </c>
      <c r="C1042" s="201">
        <v>43830</v>
      </c>
      <c r="D1042" s="176">
        <v>40</v>
      </c>
      <c r="E1042" s="55">
        <v>33070.39</v>
      </c>
      <c r="F1042" s="55">
        <v>10811.88</v>
      </c>
      <c r="G1042" s="62"/>
      <c r="H1042" s="30">
        <f t="shared" si="35"/>
        <v>43882.27</v>
      </c>
      <c r="I1042" s="30">
        <v>43882.27</v>
      </c>
      <c r="J1042" s="33"/>
      <c r="K1042" s="18"/>
    </row>
    <row r="1043" spans="1:11" ht="12.75" outlineLevel="1" x14ac:dyDescent="0.2">
      <c r="A1043" s="32" t="s">
        <v>896</v>
      </c>
      <c r="B1043" s="73">
        <v>43137</v>
      </c>
      <c r="C1043" s="201">
        <v>43830</v>
      </c>
      <c r="D1043" s="176">
        <v>40</v>
      </c>
      <c r="E1043" s="62"/>
      <c r="F1043" s="55">
        <v>4602.05</v>
      </c>
      <c r="G1043" s="62"/>
      <c r="H1043" s="30">
        <f t="shared" si="35"/>
        <v>4602.05</v>
      </c>
      <c r="I1043" s="30">
        <v>4602.05</v>
      </c>
      <c r="J1043" s="33"/>
      <c r="K1043" s="18"/>
    </row>
    <row r="1044" spans="1:11" ht="12.75" outlineLevel="1" x14ac:dyDescent="0.2">
      <c r="A1044" s="32" t="s">
        <v>897</v>
      </c>
      <c r="B1044" s="73">
        <v>43236</v>
      </c>
      <c r="C1044" s="201">
        <v>43830</v>
      </c>
      <c r="D1044" s="176">
        <v>40</v>
      </c>
      <c r="E1044" s="62"/>
      <c r="F1044" s="199">
        <v>8212.7000000000007</v>
      </c>
      <c r="G1044" s="62"/>
      <c r="H1044" s="30">
        <f t="shared" si="35"/>
        <v>8212.7000000000007</v>
      </c>
      <c r="I1044" s="30">
        <v>8212.7000000000007</v>
      </c>
      <c r="J1044" s="33"/>
      <c r="K1044" s="18"/>
    </row>
    <row r="1045" spans="1:11" ht="24" outlineLevel="1" x14ac:dyDescent="0.2">
      <c r="A1045" s="32" t="s">
        <v>898</v>
      </c>
      <c r="B1045" s="73">
        <v>43276</v>
      </c>
      <c r="C1045" s="201">
        <v>43830</v>
      </c>
      <c r="D1045" s="176">
        <v>40</v>
      </c>
      <c r="E1045" s="55">
        <v>33142.58</v>
      </c>
      <c r="F1045" s="55">
        <v>14421.03</v>
      </c>
      <c r="G1045" s="62"/>
      <c r="H1045" s="30">
        <f t="shared" si="35"/>
        <v>47563.61</v>
      </c>
      <c r="I1045" s="30">
        <v>47563.61</v>
      </c>
      <c r="J1045" s="33"/>
      <c r="K1045" s="18"/>
    </row>
    <row r="1046" spans="1:11" ht="24" outlineLevel="1" x14ac:dyDescent="0.2">
      <c r="A1046" s="32" t="s">
        <v>899</v>
      </c>
      <c r="B1046" s="73">
        <v>43272</v>
      </c>
      <c r="C1046" s="201">
        <v>43830</v>
      </c>
      <c r="D1046" s="176">
        <v>40</v>
      </c>
      <c r="E1046" s="62"/>
      <c r="F1046" s="55">
        <v>11540.99</v>
      </c>
      <c r="G1046" s="62"/>
      <c r="H1046" s="30">
        <f t="shared" si="35"/>
        <v>11540.99</v>
      </c>
      <c r="I1046" s="30">
        <v>11540.99</v>
      </c>
      <c r="J1046" s="33"/>
      <c r="K1046" s="18"/>
    </row>
    <row r="1047" spans="1:11" ht="24" outlineLevel="1" x14ac:dyDescent="0.2">
      <c r="A1047" s="32" t="s">
        <v>900</v>
      </c>
      <c r="B1047" s="73">
        <v>43200</v>
      </c>
      <c r="C1047" s="201">
        <v>43830</v>
      </c>
      <c r="D1047" s="176">
        <v>40</v>
      </c>
      <c r="E1047" s="62"/>
      <c r="F1047" s="55">
        <v>11592.72</v>
      </c>
      <c r="G1047" s="62"/>
      <c r="H1047" s="30">
        <f t="shared" si="35"/>
        <v>11592.72</v>
      </c>
      <c r="I1047" s="30">
        <v>11592.72</v>
      </c>
      <c r="J1047" s="33"/>
      <c r="K1047" s="18"/>
    </row>
    <row r="1048" spans="1:11" ht="12.75" outlineLevel="1" x14ac:dyDescent="0.2">
      <c r="A1048" s="32" t="s">
        <v>901</v>
      </c>
      <c r="B1048" s="73">
        <v>43251</v>
      </c>
      <c r="C1048" s="201">
        <v>43830</v>
      </c>
      <c r="D1048" s="176">
        <v>40</v>
      </c>
      <c r="E1048" s="55">
        <v>21145.15</v>
      </c>
      <c r="F1048" s="55">
        <v>11548.05</v>
      </c>
      <c r="G1048" s="62"/>
      <c r="H1048" s="30">
        <f t="shared" si="35"/>
        <v>32693.200000000001</v>
      </c>
      <c r="I1048" s="30">
        <v>32693.200000000001</v>
      </c>
      <c r="J1048" s="33"/>
      <c r="K1048" s="18"/>
    </row>
    <row r="1049" spans="1:11" ht="12.75" outlineLevel="1" x14ac:dyDescent="0.2">
      <c r="A1049" s="32" t="s">
        <v>902</v>
      </c>
      <c r="B1049" s="73">
        <v>43227</v>
      </c>
      <c r="C1049" s="201">
        <v>43830</v>
      </c>
      <c r="D1049" s="176">
        <v>40</v>
      </c>
      <c r="E1049" s="62"/>
      <c r="F1049" s="55">
        <v>4789.51</v>
      </c>
      <c r="G1049" s="62"/>
      <c r="H1049" s="30">
        <f t="shared" si="35"/>
        <v>4789.51</v>
      </c>
      <c r="I1049" s="30">
        <v>4789.51</v>
      </c>
      <c r="J1049" s="33"/>
      <c r="K1049" s="18"/>
    </row>
    <row r="1050" spans="1:11" ht="12.75" outlineLevel="1" x14ac:dyDescent="0.2">
      <c r="A1050" s="32" t="s">
        <v>903</v>
      </c>
      <c r="B1050" s="73">
        <v>43182</v>
      </c>
      <c r="C1050" s="201">
        <v>43830</v>
      </c>
      <c r="D1050" s="176">
        <v>40</v>
      </c>
      <c r="E1050" s="68">
        <v>54574</v>
      </c>
      <c r="F1050" s="199">
        <v>13417.8</v>
      </c>
      <c r="G1050" s="62"/>
      <c r="H1050" s="30">
        <f t="shared" si="35"/>
        <v>67991.8</v>
      </c>
      <c r="I1050" s="30">
        <v>67991.8</v>
      </c>
      <c r="J1050" s="33"/>
      <c r="K1050" s="18"/>
    </row>
    <row r="1051" spans="1:11" ht="12" customHeight="1" outlineLevel="1" x14ac:dyDescent="0.2">
      <c r="A1051" s="32" t="s">
        <v>904</v>
      </c>
      <c r="B1051" s="73">
        <v>43192</v>
      </c>
      <c r="C1051" s="201">
        <v>43830</v>
      </c>
      <c r="D1051" s="176">
        <v>40</v>
      </c>
      <c r="E1051" s="62"/>
      <c r="F1051" s="55">
        <v>20973.439999999999</v>
      </c>
      <c r="G1051" s="62"/>
      <c r="H1051" s="30">
        <f t="shared" ref="H1051:H1114" si="36">E1051+F1051+G1051</f>
        <v>20973.439999999999</v>
      </c>
      <c r="I1051" s="30">
        <v>20973.439999999999</v>
      </c>
      <c r="J1051" s="33"/>
      <c r="K1051" s="18"/>
    </row>
    <row r="1052" spans="1:11" ht="24" outlineLevel="1" x14ac:dyDescent="0.2">
      <c r="A1052" s="32" t="s">
        <v>905</v>
      </c>
      <c r="B1052" s="73">
        <v>43189</v>
      </c>
      <c r="C1052" s="201">
        <v>43830</v>
      </c>
      <c r="D1052" s="176">
        <v>40</v>
      </c>
      <c r="E1052" s="55">
        <v>101171.19</v>
      </c>
      <c r="F1052" s="55">
        <v>20594.21</v>
      </c>
      <c r="G1052" s="62"/>
      <c r="H1052" s="30">
        <f t="shared" si="36"/>
        <v>121765.4</v>
      </c>
      <c r="I1052" s="30">
        <v>121765.4</v>
      </c>
      <c r="J1052" s="33"/>
      <c r="K1052" s="18"/>
    </row>
    <row r="1053" spans="1:11" ht="24" outlineLevel="1" x14ac:dyDescent="0.2">
      <c r="A1053" s="32" t="s">
        <v>906</v>
      </c>
      <c r="B1053" s="73">
        <v>43265</v>
      </c>
      <c r="C1053" s="201">
        <v>43830</v>
      </c>
      <c r="D1053" s="176">
        <v>40</v>
      </c>
      <c r="E1053" s="62"/>
      <c r="F1053" s="199">
        <v>32388.799999999999</v>
      </c>
      <c r="G1053" s="62"/>
      <c r="H1053" s="30">
        <f t="shared" si="36"/>
        <v>32388.799999999999</v>
      </c>
      <c r="I1053" s="30">
        <v>32388.799999999999</v>
      </c>
      <c r="J1053" s="33"/>
      <c r="K1053" s="18"/>
    </row>
    <row r="1054" spans="1:11" ht="12" customHeight="1" outlineLevel="1" x14ac:dyDescent="0.2">
      <c r="A1054" s="32" t="s">
        <v>907</v>
      </c>
      <c r="B1054" s="73">
        <v>43270</v>
      </c>
      <c r="C1054" s="201">
        <v>43830</v>
      </c>
      <c r="D1054" s="176">
        <v>40</v>
      </c>
      <c r="E1054" s="62"/>
      <c r="F1054" s="55">
        <v>25050.49</v>
      </c>
      <c r="G1054" s="62"/>
      <c r="H1054" s="30">
        <f t="shared" si="36"/>
        <v>25050.49</v>
      </c>
      <c r="I1054" s="30">
        <v>25050.49</v>
      </c>
      <c r="J1054" s="33"/>
      <c r="K1054" s="18"/>
    </row>
    <row r="1055" spans="1:11" ht="12" customHeight="1" outlineLevel="1" x14ac:dyDescent="0.2">
      <c r="A1055" s="32" t="s">
        <v>908</v>
      </c>
      <c r="B1055" s="73">
        <v>43312</v>
      </c>
      <c r="C1055" s="201">
        <v>43830</v>
      </c>
      <c r="D1055" s="176">
        <v>40</v>
      </c>
      <c r="E1055" s="62"/>
      <c r="F1055" s="55">
        <v>17191.09</v>
      </c>
      <c r="G1055" s="62"/>
      <c r="H1055" s="30">
        <f t="shared" si="36"/>
        <v>17191.09</v>
      </c>
      <c r="I1055" s="30">
        <v>17191.09</v>
      </c>
      <c r="J1055" s="33"/>
      <c r="K1055" s="18"/>
    </row>
    <row r="1056" spans="1:11" ht="12" customHeight="1" outlineLevel="1" x14ac:dyDescent="0.2">
      <c r="A1056" s="32" t="s">
        <v>909</v>
      </c>
      <c r="B1056" s="73">
        <v>43223</v>
      </c>
      <c r="C1056" s="201">
        <v>43830</v>
      </c>
      <c r="D1056" s="176">
        <v>40</v>
      </c>
      <c r="E1056" s="55">
        <v>702661.98</v>
      </c>
      <c r="F1056" s="55">
        <v>25596.13</v>
      </c>
      <c r="G1056" s="62"/>
      <c r="H1056" s="30">
        <f t="shared" si="36"/>
        <v>728258.11</v>
      </c>
      <c r="I1056" s="30">
        <v>728258.11</v>
      </c>
      <c r="J1056" s="33"/>
      <c r="K1056" s="18"/>
    </row>
    <row r="1057" spans="1:11" ht="12" customHeight="1" outlineLevel="1" x14ac:dyDescent="0.2">
      <c r="A1057" s="32" t="s">
        <v>910</v>
      </c>
      <c r="B1057" s="73">
        <v>43200</v>
      </c>
      <c r="C1057" s="201">
        <v>43830</v>
      </c>
      <c r="D1057" s="176">
        <v>40</v>
      </c>
      <c r="E1057" s="55">
        <v>36550.410000000003</v>
      </c>
      <c r="F1057" s="55">
        <v>23342.06</v>
      </c>
      <c r="G1057" s="62"/>
      <c r="H1057" s="30">
        <f t="shared" si="36"/>
        <v>59892.47</v>
      </c>
      <c r="I1057" s="30">
        <v>59892.47</v>
      </c>
      <c r="J1057" s="33"/>
      <c r="K1057" s="18"/>
    </row>
    <row r="1058" spans="1:11" ht="12.75" outlineLevel="1" x14ac:dyDescent="0.2">
      <c r="A1058" s="32" t="s">
        <v>911</v>
      </c>
      <c r="B1058" s="73">
        <v>43200</v>
      </c>
      <c r="C1058" s="201">
        <v>43830</v>
      </c>
      <c r="D1058" s="176">
        <v>40</v>
      </c>
      <c r="E1058" s="62"/>
      <c r="F1058" s="55">
        <v>11660.64</v>
      </c>
      <c r="G1058" s="62"/>
      <c r="H1058" s="30">
        <f t="shared" si="36"/>
        <v>11660.64</v>
      </c>
      <c r="I1058" s="30">
        <v>11660.64</v>
      </c>
      <c r="J1058" s="33"/>
      <c r="K1058" s="18"/>
    </row>
    <row r="1059" spans="1:11" ht="24" outlineLevel="1" x14ac:dyDescent="0.2">
      <c r="A1059" s="32" t="s">
        <v>912</v>
      </c>
      <c r="B1059" s="73">
        <v>43200</v>
      </c>
      <c r="C1059" s="201">
        <v>43830</v>
      </c>
      <c r="D1059" s="176">
        <v>40</v>
      </c>
      <c r="E1059" s="62"/>
      <c r="F1059" s="55">
        <v>18932.48</v>
      </c>
      <c r="G1059" s="62"/>
      <c r="H1059" s="30">
        <f t="shared" si="36"/>
        <v>18932.48</v>
      </c>
      <c r="I1059" s="30">
        <v>18932.48</v>
      </c>
      <c r="J1059" s="33"/>
      <c r="K1059" s="18"/>
    </row>
    <row r="1060" spans="1:11" ht="24" outlineLevel="1" x14ac:dyDescent="0.2">
      <c r="A1060" s="32" t="s">
        <v>913</v>
      </c>
      <c r="B1060" s="73">
        <v>43244</v>
      </c>
      <c r="C1060" s="201">
        <v>43830</v>
      </c>
      <c r="D1060" s="176">
        <v>40</v>
      </c>
      <c r="E1060" s="55">
        <v>450618.81</v>
      </c>
      <c r="F1060" s="199">
        <v>11719.1</v>
      </c>
      <c r="G1060" s="62"/>
      <c r="H1060" s="30">
        <f t="shared" si="36"/>
        <v>462337.91</v>
      </c>
      <c r="I1060" s="30">
        <v>462337.91</v>
      </c>
      <c r="J1060" s="33"/>
      <c r="K1060" s="18"/>
    </row>
    <row r="1061" spans="1:11" ht="24" outlineLevel="1" x14ac:dyDescent="0.2">
      <c r="A1061" s="32" t="s">
        <v>914</v>
      </c>
      <c r="B1061" s="73">
        <v>43062</v>
      </c>
      <c r="C1061" s="201">
        <v>43830</v>
      </c>
      <c r="D1061" s="176">
        <v>40</v>
      </c>
      <c r="E1061" s="62"/>
      <c r="F1061" s="55">
        <v>11660.65</v>
      </c>
      <c r="G1061" s="62"/>
      <c r="H1061" s="30">
        <f t="shared" si="36"/>
        <v>11660.65</v>
      </c>
      <c r="I1061" s="30">
        <v>11660.65</v>
      </c>
      <c r="J1061" s="33"/>
      <c r="K1061" s="18"/>
    </row>
    <row r="1062" spans="1:11" ht="12.75" outlineLevel="1" x14ac:dyDescent="0.2">
      <c r="A1062" s="32" t="s">
        <v>915</v>
      </c>
      <c r="B1062" s="73">
        <v>43237</v>
      </c>
      <c r="C1062" s="201">
        <v>43830</v>
      </c>
      <c r="D1062" s="176">
        <v>40</v>
      </c>
      <c r="E1062" s="62"/>
      <c r="F1062" s="55">
        <v>10073.67</v>
      </c>
      <c r="G1062" s="62"/>
      <c r="H1062" s="30">
        <f t="shared" si="36"/>
        <v>10073.67</v>
      </c>
      <c r="I1062" s="30">
        <v>10073.67</v>
      </c>
      <c r="J1062" s="33"/>
      <c r="K1062" s="18"/>
    </row>
    <row r="1063" spans="1:11" ht="24" outlineLevel="1" x14ac:dyDescent="0.2">
      <c r="A1063" s="32" t="s">
        <v>916</v>
      </c>
      <c r="B1063" s="73">
        <v>43187</v>
      </c>
      <c r="C1063" s="201">
        <v>43830</v>
      </c>
      <c r="D1063" s="176">
        <v>40</v>
      </c>
      <c r="E1063" s="62"/>
      <c r="F1063" s="68">
        <v>17491</v>
      </c>
      <c r="G1063" s="62"/>
      <c r="H1063" s="30">
        <f t="shared" si="36"/>
        <v>17491</v>
      </c>
      <c r="I1063" s="30">
        <v>17491</v>
      </c>
      <c r="J1063" s="33"/>
      <c r="K1063" s="18"/>
    </row>
    <row r="1064" spans="1:11" ht="12.75" outlineLevel="1" x14ac:dyDescent="0.2">
      <c r="A1064" s="32" t="s">
        <v>917</v>
      </c>
      <c r="B1064" s="73">
        <v>43253</v>
      </c>
      <c r="C1064" s="201">
        <v>43830</v>
      </c>
      <c r="D1064" s="176">
        <v>40</v>
      </c>
      <c r="E1064" s="68">
        <v>8500</v>
      </c>
      <c r="F1064" s="55">
        <v>11098.57</v>
      </c>
      <c r="G1064" s="62"/>
      <c r="H1064" s="30">
        <f t="shared" si="36"/>
        <v>19598.57</v>
      </c>
      <c r="I1064" s="30">
        <v>19598.57</v>
      </c>
      <c r="J1064" s="33"/>
      <c r="K1064" s="18"/>
    </row>
    <row r="1065" spans="1:11" ht="12.75" outlineLevel="1" x14ac:dyDescent="0.2">
      <c r="A1065" s="32" t="s">
        <v>918</v>
      </c>
      <c r="B1065" s="73"/>
      <c r="C1065" s="201">
        <v>43830</v>
      </c>
      <c r="D1065" s="176">
        <v>40</v>
      </c>
      <c r="E1065" s="62"/>
      <c r="F1065" s="55">
        <v>11304.01</v>
      </c>
      <c r="G1065" s="62"/>
      <c r="H1065" s="30">
        <f t="shared" si="36"/>
        <v>11304.01</v>
      </c>
      <c r="I1065" s="30">
        <v>11304.01</v>
      </c>
      <c r="J1065" s="33"/>
      <c r="K1065" s="18"/>
    </row>
    <row r="1066" spans="1:11" ht="24" outlineLevel="1" x14ac:dyDescent="0.2">
      <c r="A1066" s="32" t="s">
        <v>919</v>
      </c>
      <c r="B1066" s="73">
        <v>43259</v>
      </c>
      <c r="C1066" s="201">
        <v>43830</v>
      </c>
      <c r="D1066" s="176">
        <v>40</v>
      </c>
      <c r="E1066" s="55">
        <v>48633.71</v>
      </c>
      <c r="F1066" s="199">
        <v>11309.8</v>
      </c>
      <c r="G1066" s="62"/>
      <c r="H1066" s="30">
        <f t="shared" si="36"/>
        <v>59943.509999999995</v>
      </c>
      <c r="I1066" s="30">
        <v>59943.51</v>
      </c>
      <c r="J1066" s="33"/>
      <c r="K1066" s="18"/>
    </row>
    <row r="1067" spans="1:11" ht="12.75" outlineLevel="1" x14ac:dyDescent="0.2">
      <c r="A1067" s="32" t="s">
        <v>920</v>
      </c>
      <c r="B1067" s="73">
        <v>43259</v>
      </c>
      <c r="C1067" s="201">
        <v>43830</v>
      </c>
      <c r="D1067" s="176">
        <v>40</v>
      </c>
      <c r="E1067" s="62"/>
      <c r="F1067" s="68">
        <v>6674</v>
      </c>
      <c r="G1067" s="62"/>
      <c r="H1067" s="30">
        <f t="shared" si="36"/>
        <v>6674</v>
      </c>
      <c r="I1067" s="30">
        <v>6674</v>
      </c>
      <c r="J1067" s="33"/>
      <c r="K1067" s="18"/>
    </row>
    <row r="1068" spans="1:11" ht="24" outlineLevel="1" x14ac:dyDescent="0.2">
      <c r="A1068" s="32" t="s">
        <v>921</v>
      </c>
      <c r="B1068" s="73">
        <v>43287</v>
      </c>
      <c r="C1068" s="201">
        <v>43830</v>
      </c>
      <c r="D1068" s="176">
        <v>40</v>
      </c>
      <c r="E1068" s="62"/>
      <c r="F1068" s="68">
        <v>6674</v>
      </c>
      <c r="G1068" s="62"/>
      <c r="H1068" s="30">
        <f t="shared" si="36"/>
        <v>6674</v>
      </c>
      <c r="I1068" s="30">
        <v>6674</v>
      </c>
      <c r="J1068" s="33"/>
      <c r="K1068" s="18"/>
    </row>
    <row r="1069" spans="1:11" ht="12.75" outlineLevel="1" x14ac:dyDescent="0.2">
      <c r="A1069" s="32" t="s">
        <v>922</v>
      </c>
      <c r="B1069" s="73">
        <v>43291</v>
      </c>
      <c r="C1069" s="201">
        <v>43830</v>
      </c>
      <c r="D1069" s="176">
        <v>40</v>
      </c>
      <c r="E1069" s="55">
        <v>27063.26</v>
      </c>
      <c r="F1069" s="68">
        <v>6674</v>
      </c>
      <c r="G1069" s="62"/>
      <c r="H1069" s="30">
        <f t="shared" si="36"/>
        <v>33737.259999999995</v>
      </c>
      <c r="I1069" s="30">
        <v>33737.26</v>
      </c>
      <c r="J1069" s="33"/>
      <c r="K1069" s="18"/>
    </row>
    <row r="1070" spans="1:11" ht="24" outlineLevel="1" x14ac:dyDescent="0.2">
      <c r="A1070" s="32" t="s">
        <v>923</v>
      </c>
      <c r="B1070" s="73">
        <v>43227</v>
      </c>
      <c r="C1070" s="201">
        <v>43830</v>
      </c>
      <c r="D1070" s="176">
        <v>40</v>
      </c>
      <c r="E1070" s="55">
        <v>1242.69</v>
      </c>
      <c r="F1070" s="55">
        <v>11496.15</v>
      </c>
      <c r="G1070" s="62"/>
      <c r="H1070" s="30">
        <f t="shared" si="36"/>
        <v>12738.84</v>
      </c>
      <c r="I1070" s="30">
        <v>12738.84</v>
      </c>
      <c r="J1070" s="33"/>
      <c r="K1070" s="18"/>
    </row>
    <row r="1071" spans="1:11" ht="24" outlineLevel="1" x14ac:dyDescent="0.2">
      <c r="A1071" s="32" t="s">
        <v>924</v>
      </c>
      <c r="B1071" s="73">
        <v>43304</v>
      </c>
      <c r="C1071" s="201">
        <v>43830</v>
      </c>
      <c r="D1071" s="176">
        <v>40</v>
      </c>
      <c r="E1071" s="199">
        <v>35671.9</v>
      </c>
      <c r="F1071" s="55">
        <v>11496.15</v>
      </c>
      <c r="G1071" s="62"/>
      <c r="H1071" s="30">
        <f t="shared" si="36"/>
        <v>47168.05</v>
      </c>
      <c r="I1071" s="30">
        <v>47168.05</v>
      </c>
      <c r="J1071" s="33"/>
      <c r="K1071" s="18"/>
    </row>
    <row r="1072" spans="1:11" ht="24" outlineLevel="1" x14ac:dyDescent="0.2">
      <c r="A1072" s="32" t="s">
        <v>925</v>
      </c>
      <c r="B1072" s="73">
        <v>43301</v>
      </c>
      <c r="C1072" s="201">
        <v>43830</v>
      </c>
      <c r="D1072" s="176">
        <v>40</v>
      </c>
      <c r="E1072" s="55">
        <v>144691.85</v>
      </c>
      <c r="F1072" s="55">
        <v>23224.62</v>
      </c>
      <c r="G1072" s="62"/>
      <c r="H1072" s="30">
        <f t="shared" si="36"/>
        <v>167916.47</v>
      </c>
      <c r="I1072" s="30">
        <v>167916.47</v>
      </c>
      <c r="J1072" s="33"/>
      <c r="K1072" s="18"/>
    </row>
    <row r="1073" spans="1:11" ht="12.75" outlineLevel="1" x14ac:dyDescent="0.2">
      <c r="A1073" s="32" t="s">
        <v>926</v>
      </c>
      <c r="B1073" s="73">
        <v>43201</v>
      </c>
      <c r="C1073" s="201">
        <v>43830</v>
      </c>
      <c r="D1073" s="176">
        <v>40</v>
      </c>
      <c r="E1073" s="62"/>
      <c r="F1073" s="55">
        <v>11496.15</v>
      </c>
      <c r="G1073" s="62"/>
      <c r="H1073" s="30">
        <f t="shared" si="36"/>
        <v>11496.15</v>
      </c>
      <c r="I1073" s="30">
        <v>11496.15</v>
      </c>
      <c r="J1073" s="33"/>
      <c r="K1073" s="18"/>
    </row>
    <row r="1074" spans="1:11" ht="24" outlineLevel="1" x14ac:dyDescent="0.2">
      <c r="A1074" s="32" t="s">
        <v>927</v>
      </c>
      <c r="B1074" s="73">
        <v>43287</v>
      </c>
      <c r="C1074" s="201">
        <v>43830</v>
      </c>
      <c r="D1074" s="176">
        <v>40</v>
      </c>
      <c r="E1074" s="55">
        <v>63390.33</v>
      </c>
      <c r="F1074" s="55">
        <v>11258.07</v>
      </c>
      <c r="G1074" s="62"/>
      <c r="H1074" s="30">
        <f t="shared" si="36"/>
        <v>74648.399999999994</v>
      </c>
      <c r="I1074" s="30">
        <v>74648.399999999994</v>
      </c>
      <c r="J1074" s="33"/>
      <c r="K1074" s="18"/>
    </row>
    <row r="1075" spans="1:11" ht="12.75" outlineLevel="1" x14ac:dyDescent="0.2">
      <c r="A1075" s="32" t="s">
        <v>928</v>
      </c>
      <c r="B1075" s="73">
        <v>43290</v>
      </c>
      <c r="C1075" s="201">
        <v>43830</v>
      </c>
      <c r="D1075" s="176">
        <v>40</v>
      </c>
      <c r="E1075" s="55">
        <v>86169.34</v>
      </c>
      <c r="F1075" s="55">
        <v>11258.07</v>
      </c>
      <c r="G1075" s="62"/>
      <c r="H1075" s="30">
        <f t="shared" si="36"/>
        <v>97427.41</v>
      </c>
      <c r="I1075" s="30">
        <v>97427.41</v>
      </c>
      <c r="J1075" s="33"/>
      <c r="K1075" s="18"/>
    </row>
    <row r="1076" spans="1:11" ht="12.75" outlineLevel="1" x14ac:dyDescent="0.2">
      <c r="A1076" s="32" t="s">
        <v>929</v>
      </c>
      <c r="B1076" s="73">
        <v>43328</v>
      </c>
      <c r="C1076" s="201">
        <v>43830</v>
      </c>
      <c r="D1076" s="176">
        <v>40</v>
      </c>
      <c r="E1076" s="55"/>
      <c r="F1076" s="55">
        <v>12.67</v>
      </c>
      <c r="G1076" s="62"/>
      <c r="H1076" s="30">
        <f t="shared" si="36"/>
        <v>12.67</v>
      </c>
      <c r="I1076" s="30">
        <v>12.67</v>
      </c>
      <c r="J1076" s="33"/>
      <c r="K1076" s="18"/>
    </row>
    <row r="1077" spans="1:11" ht="12.75" outlineLevel="1" x14ac:dyDescent="0.2">
      <c r="A1077" s="32" t="s">
        <v>930</v>
      </c>
      <c r="B1077" s="73">
        <v>43300</v>
      </c>
      <c r="C1077" s="201">
        <v>43830</v>
      </c>
      <c r="D1077" s="176">
        <v>40</v>
      </c>
      <c r="E1077" s="62"/>
      <c r="F1077" s="55">
        <v>11258.07</v>
      </c>
      <c r="G1077" s="62"/>
      <c r="H1077" s="30">
        <f t="shared" si="36"/>
        <v>11258.07</v>
      </c>
      <c r="I1077" s="30">
        <v>11258.07</v>
      </c>
      <c r="J1077" s="33"/>
      <c r="K1077" s="18"/>
    </row>
    <row r="1078" spans="1:11" ht="12.75" outlineLevel="1" x14ac:dyDescent="0.2">
      <c r="A1078" s="32" t="s">
        <v>931</v>
      </c>
      <c r="B1078" s="73">
        <v>43251</v>
      </c>
      <c r="C1078" s="201">
        <v>43830</v>
      </c>
      <c r="D1078" s="176">
        <v>40</v>
      </c>
      <c r="E1078" s="55">
        <v>38300.71</v>
      </c>
      <c r="F1078" s="55">
        <v>16252.27</v>
      </c>
      <c r="G1078" s="62"/>
      <c r="H1078" s="30">
        <f t="shared" si="36"/>
        <v>54552.979999999996</v>
      </c>
      <c r="I1078" s="30">
        <v>54552.98</v>
      </c>
      <c r="J1078" s="33"/>
      <c r="K1078" s="18"/>
    </row>
    <row r="1079" spans="1:11" ht="24" outlineLevel="1" x14ac:dyDescent="0.2">
      <c r="A1079" s="32" t="s">
        <v>932</v>
      </c>
      <c r="B1079" s="74" t="s">
        <v>1738</v>
      </c>
      <c r="C1079" s="201">
        <v>43830</v>
      </c>
      <c r="D1079" s="176">
        <v>40</v>
      </c>
      <c r="E1079" s="55"/>
      <c r="F1079" s="199">
        <v>12.67</v>
      </c>
      <c r="G1079" s="62"/>
      <c r="H1079" s="30">
        <f t="shared" si="36"/>
        <v>12.67</v>
      </c>
      <c r="I1079" s="30">
        <v>12.67</v>
      </c>
      <c r="J1079" s="33"/>
      <c r="K1079" s="18"/>
    </row>
    <row r="1080" spans="1:11" ht="24" outlineLevel="1" x14ac:dyDescent="0.2">
      <c r="A1080" s="32" t="s">
        <v>933</v>
      </c>
      <c r="B1080" s="74" t="s">
        <v>1739</v>
      </c>
      <c r="C1080" s="201">
        <v>43830</v>
      </c>
      <c r="D1080" s="176">
        <v>40</v>
      </c>
      <c r="E1080" s="62"/>
      <c r="F1080" s="55">
        <v>8556.57</v>
      </c>
      <c r="G1080" s="62"/>
      <c r="H1080" s="30">
        <f t="shared" si="36"/>
        <v>8556.57</v>
      </c>
      <c r="I1080" s="30">
        <v>8556.57</v>
      </c>
      <c r="J1080" s="33"/>
      <c r="K1080" s="18"/>
    </row>
    <row r="1081" spans="1:11" ht="12.75" outlineLevel="1" x14ac:dyDescent="0.2">
      <c r="A1081" s="32" t="s">
        <v>934</v>
      </c>
      <c r="B1081" s="74" t="s">
        <v>1740</v>
      </c>
      <c r="C1081" s="201">
        <v>43830</v>
      </c>
      <c r="D1081" s="176">
        <v>40</v>
      </c>
      <c r="E1081" s="68">
        <v>8000</v>
      </c>
      <c r="F1081" s="55">
        <v>5105.26</v>
      </c>
      <c r="G1081" s="62"/>
      <c r="H1081" s="30">
        <f t="shared" si="36"/>
        <v>13105.26</v>
      </c>
      <c r="I1081" s="30">
        <v>13105.26</v>
      </c>
      <c r="J1081" s="33"/>
      <c r="K1081" s="18"/>
    </row>
    <row r="1082" spans="1:11" ht="24" outlineLevel="1" x14ac:dyDescent="0.2">
      <c r="A1082" s="32" t="s">
        <v>935</v>
      </c>
      <c r="B1082" s="74" t="s">
        <v>1741</v>
      </c>
      <c r="C1082" s="201">
        <v>43830</v>
      </c>
      <c r="D1082" s="176">
        <v>40</v>
      </c>
      <c r="E1082" s="55"/>
      <c r="F1082" s="55">
        <v>12.69</v>
      </c>
      <c r="G1082" s="62"/>
      <c r="H1082" s="30">
        <f t="shared" si="36"/>
        <v>12.69</v>
      </c>
      <c r="I1082" s="30">
        <v>12.69</v>
      </c>
      <c r="J1082" s="33"/>
      <c r="K1082" s="18"/>
    </row>
    <row r="1083" spans="1:11" ht="24" outlineLevel="1" x14ac:dyDescent="0.2">
      <c r="A1083" s="32" t="s">
        <v>936</v>
      </c>
      <c r="B1083" s="74" t="s">
        <v>1742</v>
      </c>
      <c r="C1083" s="201">
        <v>43830</v>
      </c>
      <c r="D1083" s="176">
        <v>40</v>
      </c>
      <c r="E1083" s="55">
        <v>38816.089999999997</v>
      </c>
      <c r="F1083" s="55">
        <v>4966.41</v>
      </c>
      <c r="G1083" s="62"/>
      <c r="H1083" s="30">
        <f t="shared" si="36"/>
        <v>43782.5</v>
      </c>
      <c r="I1083" s="30">
        <v>43782.5</v>
      </c>
      <c r="J1083" s="33"/>
      <c r="K1083" s="18"/>
    </row>
    <row r="1084" spans="1:11" ht="24" outlineLevel="1" x14ac:dyDescent="0.2">
      <c r="A1084" s="32" t="s">
        <v>937</v>
      </c>
      <c r="B1084" s="74" t="s">
        <v>1743</v>
      </c>
      <c r="C1084" s="201">
        <v>43830</v>
      </c>
      <c r="D1084" s="176">
        <v>40</v>
      </c>
      <c r="E1084" s="199">
        <v>33088.1</v>
      </c>
      <c r="F1084" s="55">
        <v>11188.45</v>
      </c>
      <c r="G1084" s="62"/>
      <c r="H1084" s="30">
        <f t="shared" si="36"/>
        <v>44276.55</v>
      </c>
      <c r="I1084" s="30">
        <v>44276.55</v>
      </c>
      <c r="J1084" s="33"/>
      <c r="K1084" s="18"/>
    </row>
    <row r="1085" spans="1:11" ht="24" outlineLevel="1" x14ac:dyDescent="0.2">
      <c r="A1085" s="32" t="s">
        <v>938</v>
      </c>
      <c r="B1085" s="74" t="s">
        <v>1737</v>
      </c>
      <c r="C1085" s="201">
        <v>43830</v>
      </c>
      <c r="D1085" s="176">
        <v>40</v>
      </c>
      <c r="E1085" s="62"/>
      <c r="F1085" s="55">
        <v>17146.27</v>
      </c>
      <c r="G1085" s="62"/>
      <c r="H1085" s="30">
        <f t="shared" si="36"/>
        <v>17146.27</v>
      </c>
      <c r="I1085" s="30">
        <v>17146.27</v>
      </c>
      <c r="J1085" s="33"/>
      <c r="K1085" s="18"/>
    </row>
    <row r="1086" spans="1:11" ht="24" outlineLevel="1" x14ac:dyDescent="0.2">
      <c r="A1086" s="32" t="s">
        <v>939</v>
      </c>
      <c r="B1086" s="74" t="s">
        <v>1744</v>
      </c>
      <c r="C1086" s="201">
        <v>43830</v>
      </c>
      <c r="D1086" s="176">
        <v>40</v>
      </c>
      <c r="E1086" s="62"/>
      <c r="F1086" s="55">
        <v>20422.16</v>
      </c>
      <c r="G1086" s="62"/>
      <c r="H1086" s="30">
        <f t="shared" si="36"/>
        <v>20422.16</v>
      </c>
      <c r="I1086" s="30">
        <v>20422.16</v>
      </c>
      <c r="J1086" s="33"/>
      <c r="K1086" s="18"/>
    </row>
    <row r="1087" spans="1:11" ht="24" outlineLevel="1" x14ac:dyDescent="0.2">
      <c r="A1087" s="32" t="s">
        <v>940</v>
      </c>
      <c r="B1087" s="74" t="s">
        <v>1745</v>
      </c>
      <c r="C1087" s="201">
        <v>43830</v>
      </c>
      <c r="D1087" s="176">
        <v>40</v>
      </c>
      <c r="E1087" s="62"/>
      <c r="F1087" s="55">
        <v>11223.76</v>
      </c>
      <c r="G1087" s="62"/>
      <c r="H1087" s="30">
        <f t="shared" si="36"/>
        <v>11223.76</v>
      </c>
      <c r="I1087" s="30">
        <v>11223.76</v>
      </c>
      <c r="J1087" s="33"/>
      <c r="K1087" s="18"/>
    </row>
    <row r="1088" spans="1:11" ht="12.75" outlineLevel="1" x14ac:dyDescent="0.2">
      <c r="A1088" s="32" t="s">
        <v>941</v>
      </c>
      <c r="B1088" s="74" t="s">
        <v>1746</v>
      </c>
      <c r="C1088" s="201">
        <v>43830</v>
      </c>
      <c r="D1088" s="176">
        <v>40</v>
      </c>
      <c r="E1088" s="62"/>
      <c r="F1088" s="55">
        <v>4257.78</v>
      </c>
      <c r="G1088" s="62"/>
      <c r="H1088" s="30">
        <f t="shared" si="36"/>
        <v>4257.78</v>
      </c>
      <c r="I1088" s="30">
        <v>4257.78</v>
      </c>
      <c r="J1088" s="33"/>
      <c r="K1088" s="18"/>
    </row>
    <row r="1089" spans="1:11" ht="12.75" outlineLevel="1" x14ac:dyDescent="0.2">
      <c r="A1089" s="32" t="s">
        <v>942</v>
      </c>
      <c r="B1089" s="74" t="s">
        <v>1747</v>
      </c>
      <c r="C1089" s="201">
        <v>43830</v>
      </c>
      <c r="D1089" s="176">
        <v>40</v>
      </c>
      <c r="E1089" s="62"/>
      <c r="F1089" s="55">
        <v>11127.42</v>
      </c>
      <c r="G1089" s="62"/>
      <c r="H1089" s="30">
        <f t="shared" si="36"/>
        <v>11127.42</v>
      </c>
      <c r="I1089" s="30">
        <v>11127.42</v>
      </c>
      <c r="J1089" s="33"/>
      <c r="K1089" s="18"/>
    </row>
    <row r="1090" spans="1:11" ht="24" outlineLevel="1" x14ac:dyDescent="0.2">
      <c r="A1090" s="32" t="s">
        <v>943</v>
      </c>
      <c r="B1090" s="74" t="s">
        <v>1748</v>
      </c>
      <c r="C1090" s="201">
        <v>43830</v>
      </c>
      <c r="D1090" s="176">
        <v>40</v>
      </c>
      <c r="E1090" s="62"/>
      <c r="F1090" s="55">
        <v>22585.02</v>
      </c>
      <c r="G1090" s="62"/>
      <c r="H1090" s="30">
        <f t="shared" si="36"/>
        <v>22585.02</v>
      </c>
      <c r="I1090" s="30">
        <v>22585.02</v>
      </c>
      <c r="J1090" s="33"/>
      <c r="K1090" s="18"/>
    </row>
    <row r="1091" spans="1:11" ht="12.75" outlineLevel="1" x14ac:dyDescent="0.2">
      <c r="A1091" s="32" t="s">
        <v>944</v>
      </c>
      <c r="B1091" s="74" t="s">
        <v>1749</v>
      </c>
      <c r="C1091" s="201">
        <v>43830</v>
      </c>
      <c r="D1091" s="176">
        <v>40</v>
      </c>
      <c r="E1091" s="68">
        <v>43571</v>
      </c>
      <c r="F1091" s="55">
        <v>11275.49</v>
      </c>
      <c r="G1091" s="62"/>
      <c r="H1091" s="30">
        <f t="shared" si="36"/>
        <v>54846.49</v>
      </c>
      <c r="I1091" s="30">
        <v>54846.49</v>
      </c>
      <c r="J1091" s="33"/>
      <c r="K1091" s="18"/>
    </row>
    <row r="1092" spans="1:11" ht="24" outlineLevel="1" x14ac:dyDescent="0.2">
      <c r="A1092" s="32" t="s">
        <v>945</v>
      </c>
      <c r="B1092" s="74" t="s">
        <v>1750</v>
      </c>
      <c r="C1092" s="201">
        <v>43830</v>
      </c>
      <c r="D1092" s="176">
        <v>40</v>
      </c>
      <c r="E1092" s="55">
        <v>2787.89</v>
      </c>
      <c r="F1092" s="55">
        <v>11223.76</v>
      </c>
      <c r="G1092" s="62"/>
      <c r="H1092" s="30">
        <f t="shared" si="36"/>
        <v>14011.65</v>
      </c>
      <c r="I1092" s="30">
        <v>14011.65</v>
      </c>
      <c r="J1092" s="33"/>
      <c r="K1092" s="18"/>
    </row>
    <row r="1093" spans="1:11" ht="24" outlineLevel="1" x14ac:dyDescent="0.2">
      <c r="A1093" s="32" t="s">
        <v>946</v>
      </c>
      <c r="B1093" s="74" t="s">
        <v>1750</v>
      </c>
      <c r="C1093" s="201">
        <v>43830</v>
      </c>
      <c r="D1093" s="176">
        <v>40</v>
      </c>
      <c r="E1093" s="55">
        <v>34033.550000000003</v>
      </c>
      <c r="F1093" s="55">
        <v>10876.45</v>
      </c>
      <c r="G1093" s="62"/>
      <c r="H1093" s="30">
        <f t="shared" si="36"/>
        <v>44910</v>
      </c>
      <c r="I1093" s="30">
        <v>44910</v>
      </c>
      <c r="J1093" s="33"/>
      <c r="K1093" s="18"/>
    </row>
    <row r="1094" spans="1:11" ht="24" outlineLevel="1" x14ac:dyDescent="0.2">
      <c r="A1094" s="32" t="s">
        <v>947</v>
      </c>
      <c r="B1094" s="74" t="s">
        <v>1751</v>
      </c>
      <c r="C1094" s="201">
        <v>43830</v>
      </c>
      <c r="D1094" s="176">
        <v>40</v>
      </c>
      <c r="E1094" s="62"/>
      <c r="F1094" s="55">
        <v>7074.54</v>
      </c>
      <c r="G1094" s="62"/>
      <c r="H1094" s="30">
        <f t="shared" si="36"/>
        <v>7074.54</v>
      </c>
      <c r="I1094" s="30">
        <v>7074.54</v>
      </c>
      <c r="J1094" s="33"/>
      <c r="K1094" s="18"/>
    </row>
    <row r="1095" spans="1:11" ht="24" outlineLevel="1" x14ac:dyDescent="0.2">
      <c r="A1095" s="32" t="s">
        <v>948</v>
      </c>
      <c r="B1095" s="74" t="s">
        <v>1752</v>
      </c>
      <c r="C1095" s="201">
        <v>43830</v>
      </c>
      <c r="D1095" s="176">
        <v>40</v>
      </c>
      <c r="E1095" s="55">
        <v>103705.13</v>
      </c>
      <c r="F1095" s="55">
        <v>14874.71</v>
      </c>
      <c r="G1095" s="62"/>
      <c r="H1095" s="30">
        <f t="shared" si="36"/>
        <v>118579.84</v>
      </c>
      <c r="I1095" s="30">
        <v>118579.84</v>
      </c>
      <c r="J1095" s="33"/>
      <c r="K1095" s="18"/>
    </row>
    <row r="1096" spans="1:11" ht="24" outlineLevel="1" x14ac:dyDescent="0.2">
      <c r="A1096" s="32" t="s">
        <v>949</v>
      </c>
      <c r="B1096" s="74" t="s">
        <v>1753</v>
      </c>
      <c r="C1096" s="201">
        <v>43830</v>
      </c>
      <c r="D1096" s="176">
        <v>40</v>
      </c>
      <c r="E1096" s="62"/>
      <c r="F1096" s="55">
        <v>11002.57</v>
      </c>
      <c r="G1096" s="62"/>
      <c r="H1096" s="30">
        <f t="shared" si="36"/>
        <v>11002.57</v>
      </c>
      <c r="I1096" s="30">
        <v>11002.57</v>
      </c>
      <c r="J1096" s="33"/>
      <c r="K1096" s="18"/>
    </row>
    <row r="1097" spans="1:11" ht="12.75" outlineLevel="1" x14ac:dyDescent="0.2">
      <c r="A1097" s="32" t="s">
        <v>950</v>
      </c>
      <c r="B1097" s="74" t="s">
        <v>1746</v>
      </c>
      <c r="C1097" s="201">
        <v>43830</v>
      </c>
      <c r="D1097" s="176">
        <v>40</v>
      </c>
      <c r="E1097" s="203">
        <v>814.65</v>
      </c>
      <c r="F1097" s="55">
        <v>5201.45</v>
      </c>
      <c r="G1097" s="62"/>
      <c r="H1097" s="30">
        <f t="shared" si="36"/>
        <v>6016.0999999999995</v>
      </c>
      <c r="I1097" s="30">
        <v>6016.1</v>
      </c>
      <c r="J1097" s="33"/>
      <c r="K1097" s="18"/>
    </row>
    <row r="1098" spans="1:11" ht="12.75" outlineLevel="1" x14ac:dyDescent="0.2">
      <c r="A1098" s="32" t="s">
        <v>951</v>
      </c>
      <c r="B1098" s="74" t="s">
        <v>1754</v>
      </c>
      <c r="C1098" s="201">
        <v>43830</v>
      </c>
      <c r="D1098" s="176">
        <v>40</v>
      </c>
      <c r="E1098" s="203">
        <v>814.65</v>
      </c>
      <c r="F1098" s="55">
        <v>5201.45</v>
      </c>
      <c r="G1098" s="62"/>
      <c r="H1098" s="30">
        <f t="shared" si="36"/>
        <v>6016.0999999999995</v>
      </c>
      <c r="I1098" s="30">
        <v>6016.1</v>
      </c>
      <c r="J1098" s="33"/>
      <c r="K1098" s="18"/>
    </row>
    <row r="1099" spans="1:11" ht="24" outlineLevel="1" x14ac:dyDescent="0.2">
      <c r="A1099" s="32" t="s">
        <v>952</v>
      </c>
      <c r="B1099" s="74" t="s">
        <v>1755</v>
      </c>
      <c r="C1099" s="201">
        <v>43830</v>
      </c>
      <c r="D1099" s="176">
        <v>40</v>
      </c>
      <c r="E1099" s="55">
        <v>55378.45</v>
      </c>
      <c r="F1099" s="55">
        <v>17317.21</v>
      </c>
      <c r="G1099" s="62"/>
      <c r="H1099" s="30">
        <f t="shared" si="36"/>
        <v>72695.66</v>
      </c>
      <c r="I1099" s="30">
        <v>72695.66</v>
      </c>
      <c r="J1099" s="33"/>
      <c r="K1099" s="18"/>
    </row>
    <row r="1100" spans="1:11" ht="24" outlineLevel="1" x14ac:dyDescent="0.2">
      <c r="A1100" s="32" t="s">
        <v>953</v>
      </c>
      <c r="B1100" s="74" t="s">
        <v>1756</v>
      </c>
      <c r="C1100" s="201">
        <v>43830</v>
      </c>
      <c r="D1100" s="176">
        <v>40</v>
      </c>
      <c r="E1100" s="62"/>
      <c r="F1100" s="55">
        <v>11002.57</v>
      </c>
      <c r="G1100" s="62"/>
      <c r="H1100" s="30">
        <f t="shared" si="36"/>
        <v>11002.57</v>
      </c>
      <c r="I1100" s="30">
        <v>11002.57</v>
      </c>
      <c r="J1100" s="33"/>
      <c r="K1100" s="18"/>
    </row>
    <row r="1101" spans="1:11" ht="12.75" outlineLevel="1" x14ac:dyDescent="0.2">
      <c r="A1101" s="32" t="s">
        <v>954</v>
      </c>
      <c r="B1101" s="74" t="s">
        <v>1757</v>
      </c>
      <c r="C1101" s="201">
        <v>43830</v>
      </c>
      <c r="D1101" s="176">
        <v>40</v>
      </c>
      <c r="E1101" s="55"/>
      <c r="F1101" s="55">
        <v>7652.94</v>
      </c>
      <c r="G1101" s="62"/>
      <c r="H1101" s="30">
        <f t="shared" si="36"/>
        <v>7652.94</v>
      </c>
      <c r="I1101" s="30">
        <v>7652.94</v>
      </c>
      <c r="J1101" s="33"/>
      <c r="K1101" s="18"/>
    </row>
    <row r="1102" spans="1:11" ht="24" outlineLevel="1" x14ac:dyDescent="0.2">
      <c r="A1102" s="32" t="s">
        <v>955</v>
      </c>
      <c r="B1102" s="74" t="s">
        <v>1758</v>
      </c>
      <c r="C1102" s="201">
        <v>43830</v>
      </c>
      <c r="D1102" s="176">
        <v>40</v>
      </c>
      <c r="E1102" s="68">
        <v>39939</v>
      </c>
      <c r="F1102" s="199">
        <v>4216.3999999999996</v>
      </c>
      <c r="G1102" s="62"/>
      <c r="H1102" s="30">
        <f t="shared" si="36"/>
        <v>44155.4</v>
      </c>
      <c r="I1102" s="30">
        <v>44155.4</v>
      </c>
      <c r="J1102" s="33"/>
      <c r="K1102" s="18"/>
    </row>
    <row r="1103" spans="1:11" ht="24" outlineLevel="1" x14ac:dyDescent="0.2">
      <c r="A1103" s="32" t="s">
        <v>956</v>
      </c>
      <c r="B1103" s="74" t="s">
        <v>1759</v>
      </c>
      <c r="C1103" s="201">
        <v>43830</v>
      </c>
      <c r="D1103" s="176">
        <v>40</v>
      </c>
      <c r="E1103" s="55">
        <v>47613.42</v>
      </c>
      <c r="F1103" s="199">
        <v>4216.3999999999996</v>
      </c>
      <c r="G1103" s="62"/>
      <c r="H1103" s="30">
        <f t="shared" si="36"/>
        <v>51829.82</v>
      </c>
      <c r="I1103" s="30">
        <v>51829.82</v>
      </c>
      <c r="J1103" s="33"/>
      <c r="K1103" s="18"/>
    </row>
    <row r="1104" spans="1:11" ht="24" outlineLevel="1" x14ac:dyDescent="0.2">
      <c r="A1104" s="32" t="s">
        <v>957</v>
      </c>
      <c r="B1104" s="74" t="s">
        <v>1760</v>
      </c>
      <c r="C1104" s="201">
        <v>43830</v>
      </c>
      <c r="D1104" s="176">
        <v>40</v>
      </c>
      <c r="E1104" s="62"/>
      <c r="F1104" s="55">
        <v>11629.45</v>
      </c>
      <c r="G1104" s="62"/>
      <c r="H1104" s="30">
        <f t="shared" si="36"/>
        <v>11629.45</v>
      </c>
      <c r="I1104" s="30">
        <v>11629.45</v>
      </c>
      <c r="J1104" s="33"/>
      <c r="K1104" s="18"/>
    </row>
    <row r="1105" spans="1:11" ht="24" outlineLevel="1" x14ac:dyDescent="0.2">
      <c r="A1105" s="32" t="s">
        <v>958</v>
      </c>
      <c r="B1105" s="74" t="s">
        <v>1761</v>
      </c>
      <c r="C1105" s="201">
        <v>43830</v>
      </c>
      <c r="D1105" s="176">
        <v>40</v>
      </c>
      <c r="E1105" s="62"/>
      <c r="F1105" s="55">
        <v>11086.04</v>
      </c>
      <c r="G1105" s="62"/>
      <c r="H1105" s="30">
        <f t="shared" si="36"/>
        <v>11086.04</v>
      </c>
      <c r="I1105" s="30">
        <v>11086.04</v>
      </c>
      <c r="J1105" s="33"/>
      <c r="K1105" s="18"/>
    </row>
    <row r="1106" spans="1:11" ht="24" outlineLevel="1" x14ac:dyDescent="0.2">
      <c r="A1106" s="32" t="s">
        <v>959</v>
      </c>
      <c r="B1106" s="74" t="s">
        <v>1762</v>
      </c>
      <c r="C1106" s="201">
        <v>43830</v>
      </c>
      <c r="D1106" s="176">
        <v>40</v>
      </c>
      <c r="E1106" s="62"/>
      <c r="F1106" s="55">
        <v>8912.39</v>
      </c>
      <c r="G1106" s="62"/>
      <c r="H1106" s="30">
        <f t="shared" si="36"/>
        <v>8912.39</v>
      </c>
      <c r="I1106" s="30">
        <v>8912.39</v>
      </c>
      <c r="J1106" s="33"/>
      <c r="K1106" s="18"/>
    </row>
    <row r="1107" spans="1:11" ht="24" outlineLevel="1" x14ac:dyDescent="0.2">
      <c r="A1107" s="32" t="s">
        <v>960</v>
      </c>
      <c r="B1107" s="74" t="s">
        <v>1763</v>
      </c>
      <c r="C1107" s="201">
        <v>43830</v>
      </c>
      <c r="D1107" s="176">
        <v>40</v>
      </c>
      <c r="E1107" s="68">
        <v>55245</v>
      </c>
      <c r="F1107" s="55">
        <v>8820.9500000000007</v>
      </c>
      <c r="G1107" s="62"/>
      <c r="H1107" s="30">
        <f t="shared" si="36"/>
        <v>64065.95</v>
      </c>
      <c r="I1107" s="30">
        <v>64065.95</v>
      </c>
      <c r="J1107" s="33"/>
      <c r="K1107" s="18"/>
    </row>
    <row r="1108" spans="1:11" ht="12.75" outlineLevel="1" x14ac:dyDescent="0.2">
      <c r="A1108" s="32" t="s">
        <v>961</v>
      </c>
      <c r="B1108" s="74" t="s">
        <v>1764</v>
      </c>
      <c r="C1108" s="201">
        <v>43830</v>
      </c>
      <c r="D1108" s="176">
        <v>40</v>
      </c>
      <c r="E1108" s="55">
        <v>31529.18</v>
      </c>
      <c r="F1108" s="55">
        <v>10645.55</v>
      </c>
      <c r="G1108" s="62"/>
      <c r="H1108" s="30">
        <f t="shared" si="36"/>
        <v>42174.729999999996</v>
      </c>
      <c r="I1108" s="30">
        <v>42174.73</v>
      </c>
      <c r="J1108" s="33"/>
      <c r="K1108" s="18"/>
    </row>
    <row r="1109" spans="1:11" ht="24" outlineLevel="1" x14ac:dyDescent="0.2">
      <c r="A1109" s="32" t="s">
        <v>962</v>
      </c>
      <c r="B1109" s="74" t="s">
        <v>1765</v>
      </c>
      <c r="C1109" s="201">
        <v>43830</v>
      </c>
      <c r="D1109" s="176">
        <v>40</v>
      </c>
      <c r="E1109" s="55">
        <v>183629.53</v>
      </c>
      <c r="F1109" s="55">
        <v>19062.52</v>
      </c>
      <c r="G1109" s="62"/>
      <c r="H1109" s="30">
        <f t="shared" si="36"/>
        <v>202692.05</v>
      </c>
      <c r="I1109" s="30">
        <v>202692.05</v>
      </c>
      <c r="J1109" s="33"/>
      <c r="K1109" s="18"/>
    </row>
    <row r="1110" spans="1:11" ht="24" outlineLevel="1" x14ac:dyDescent="0.2">
      <c r="A1110" s="32" t="s">
        <v>963</v>
      </c>
      <c r="B1110" s="74" t="s">
        <v>1766</v>
      </c>
      <c r="C1110" s="201">
        <v>43830</v>
      </c>
      <c r="D1110" s="176">
        <v>40</v>
      </c>
      <c r="E1110" s="55">
        <v>34611.17</v>
      </c>
      <c r="F1110" s="55">
        <v>10645.55</v>
      </c>
      <c r="G1110" s="62"/>
      <c r="H1110" s="30">
        <f t="shared" si="36"/>
        <v>45256.72</v>
      </c>
      <c r="I1110" s="30">
        <v>45256.72</v>
      </c>
      <c r="J1110" s="33"/>
      <c r="K1110" s="18"/>
    </row>
    <row r="1111" spans="1:11" ht="12.75" outlineLevel="1" x14ac:dyDescent="0.2">
      <c r="A1111" s="32" t="s">
        <v>964</v>
      </c>
      <c r="B1111" s="74" t="s">
        <v>1767</v>
      </c>
      <c r="C1111" s="201">
        <v>43830</v>
      </c>
      <c r="D1111" s="176">
        <v>40</v>
      </c>
      <c r="E1111" s="62"/>
      <c r="F1111" s="55">
        <v>10686.93</v>
      </c>
      <c r="G1111" s="62"/>
      <c r="H1111" s="30">
        <f t="shared" si="36"/>
        <v>10686.93</v>
      </c>
      <c r="I1111" s="30">
        <v>10686.93</v>
      </c>
      <c r="J1111" s="33"/>
      <c r="K1111" s="18"/>
    </row>
    <row r="1112" spans="1:11" ht="12.75" outlineLevel="1" x14ac:dyDescent="0.2">
      <c r="A1112" s="32" t="s">
        <v>965</v>
      </c>
      <c r="B1112" s="74" t="s">
        <v>1762</v>
      </c>
      <c r="C1112" s="201">
        <v>43830</v>
      </c>
      <c r="D1112" s="176">
        <v>40</v>
      </c>
      <c r="E1112" s="62"/>
      <c r="F1112" s="55">
        <v>10686.93</v>
      </c>
      <c r="G1112" s="62"/>
      <c r="H1112" s="30">
        <f t="shared" si="36"/>
        <v>10686.93</v>
      </c>
      <c r="I1112" s="30">
        <v>10686.93</v>
      </c>
      <c r="J1112" s="33"/>
      <c r="K1112" s="18"/>
    </row>
    <row r="1113" spans="1:11" ht="24" outlineLevel="1" x14ac:dyDescent="0.2">
      <c r="A1113" s="32" t="s">
        <v>966</v>
      </c>
      <c r="B1113" s="74" t="s">
        <v>1768</v>
      </c>
      <c r="C1113" s="201">
        <v>43830</v>
      </c>
      <c r="D1113" s="176">
        <v>40</v>
      </c>
      <c r="E1113" s="55">
        <v>3548.38</v>
      </c>
      <c r="F1113" s="55">
        <v>9119.7099999999991</v>
      </c>
      <c r="G1113" s="62"/>
      <c r="H1113" s="30">
        <f t="shared" si="36"/>
        <v>12668.09</v>
      </c>
      <c r="I1113" s="30">
        <v>12668.09</v>
      </c>
      <c r="J1113" s="33"/>
      <c r="K1113" s="18"/>
    </row>
    <row r="1114" spans="1:11" ht="12.75" outlineLevel="1" x14ac:dyDescent="0.2">
      <c r="A1114" s="32" t="s">
        <v>967</v>
      </c>
      <c r="B1114" s="74" t="s">
        <v>1769</v>
      </c>
      <c r="C1114" s="201">
        <v>43830</v>
      </c>
      <c r="D1114" s="176">
        <v>40</v>
      </c>
      <c r="E1114" s="62"/>
      <c r="F1114" s="55">
        <v>14254.54</v>
      </c>
      <c r="G1114" s="62"/>
      <c r="H1114" s="30">
        <f t="shared" si="36"/>
        <v>14254.54</v>
      </c>
      <c r="I1114" s="30">
        <v>14254.54</v>
      </c>
      <c r="J1114" s="33"/>
      <c r="K1114" s="18"/>
    </row>
    <row r="1115" spans="1:11" ht="12.75" outlineLevel="1" x14ac:dyDescent="0.2">
      <c r="A1115" s="32" t="s">
        <v>968</v>
      </c>
      <c r="B1115" s="74" t="s">
        <v>1770</v>
      </c>
      <c r="C1115" s="201">
        <v>43830</v>
      </c>
      <c r="D1115" s="176">
        <v>40</v>
      </c>
      <c r="E1115" s="62"/>
      <c r="F1115" s="199">
        <v>16971.599999999999</v>
      </c>
      <c r="G1115" s="62"/>
      <c r="H1115" s="30">
        <f t="shared" ref="H1115:H1178" si="37">E1115+F1115+G1115</f>
        <v>16971.599999999999</v>
      </c>
      <c r="I1115" s="30">
        <v>16971.599999999999</v>
      </c>
      <c r="J1115" s="33"/>
      <c r="K1115" s="18"/>
    </row>
    <row r="1116" spans="1:11" ht="24" outlineLevel="1" x14ac:dyDescent="0.2">
      <c r="A1116" s="32" t="s">
        <v>969</v>
      </c>
      <c r="B1116" s="74" t="s">
        <v>1771</v>
      </c>
      <c r="C1116" s="201">
        <v>43830</v>
      </c>
      <c r="D1116" s="176">
        <v>40</v>
      </c>
      <c r="E1116" s="62"/>
      <c r="F1116" s="55">
        <v>25611.040000000001</v>
      </c>
      <c r="G1116" s="62"/>
      <c r="H1116" s="30">
        <f t="shared" si="37"/>
        <v>25611.040000000001</v>
      </c>
      <c r="I1116" s="30">
        <v>25611.040000000001</v>
      </c>
      <c r="J1116" s="33"/>
      <c r="K1116" s="18"/>
    </row>
    <row r="1117" spans="1:11" ht="24" outlineLevel="1" x14ac:dyDescent="0.2">
      <c r="A1117" s="32" t="s">
        <v>970</v>
      </c>
      <c r="B1117" s="74" t="s">
        <v>1772</v>
      </c>
      <c r="C1117" s="201">
        <v>43830</v>
      </c>
      <c r="D1117" s="176">
        <v>40</v>
      </c>
      <c r="E1117" s="55">
        <v>85916.58</v>
      </c>
      <c r="F1117" s="55">
        <v>7934.53</v>
      </c>
      <c r="G1117" s="62"/>
      <c r="H1117" s="30">
        <f t="shared" si="37"/>
        <v>93851.11</v>
      </c>
      <c r="I1117" s="30">
        <v>93851.11</v>
      </c>
      <c r="J1117" s="33"/>
      <c r="K1117" s="18"/>
    </row>
    <row r="1118" spans="1:11" ht="24" outlineLevel="1" x14ac:dyDescent="0.2">
      <c r="A1118" s="32" t="s">
        <v>971</v>
      </c>
      <c r="B1118" s="74" t="s">
        <v>1773</v>
      </c>
      <c r="C1118" s="201">
        <v>43830</v>
      </c>
      <c r="D1118" s="176">
        <v>40</v>
      </c>
      <c r="E1118" s="203">
        <v>591.46</v>
      </c>
      <c r="F1118" s="199">
        <v>5719.5</v>
      </c>
      <c r="G1118" s="62"/>
      <c r="H1118" s="30">
        <f t="shared" si="37"/>
        <v>6310.96</v>
      </c>
      <c r="I1118" s="30">
        <v>6310.96</v>
      </c>
      <c r="J1118" s="33"/>
      <c r="K1118" s="18"/>
    </row>
    <row r="1119" spans="1:11" ht="24" outlineLevel="1" x14ac:dyDescent="0.2">
      <c r="A1119" s="32" t="s">
        <v>972</v>
      </c>
      <c r="B1119" s="74" t="s">
        <v>1753</v>
      </c>
      <c r="C1119" s="201">
        <v>43830</v>
      </c>
      <c r="D1119" s="176">
        <v>40</v>
      </c>
      <c r="E1119" s="62"/>
      <c r="F1119" s="55">
        <v>23377.89</v>
      </c>
      <c r="G1119" s="62"/>
      <c r="H1119" s="30">
        <f t="shared" si="37"/>
        <v>23377.89</v>
      </c>
      <c r="I1119" s="30">
        <v>23377.89</v>
      </c>
      <c r="J1119" s="33"/>
      <c r="K1119" s="18"/>
    </row>
    <row r="1120" spans="1:11" ht="24" outlineLevel="1" x14ac:dyDescent="0.2">
      <c r="A1120" s="32" t="s">
        <v>973</v>
      </c>
      <c r="B1120" s="74" t="s">
        <v>1774</v>
      </c>
      <c r="C1120" s="201">
        <v>43830</v>
      </c>
      <c r="D1120" s="176">
        <v>40</v>
      </c>
      <c r="E1120" s="62"/>
      <c r="F1120" s="55">
        <v>2717.06</v>
      </c>
      <c r="G1120" s="62"/>
      <c r="H1120" s="30">
        <f t="shared" si="37"/>
        <v>2717.06</v>
      </c>
      <c r="I1120" s="30">
        <v>2717.06</v>
      </c>
      <c r="J1120" s="33"/>
      <c r="K1120" s="18"/>
    </row>
    <row r="1121" spans="1:11" ht="12.75" outlineLevel="1" x14ac:dyDescent="0.2">
      <c r="A1121" s="32" t="s">
        <v>974</v>
      </c>
      <c r="B1121" s="74" t="s">
        <v>1775</v>
      </c>
      <c r="C1121" s="201">
        <v>43830</v>
      </c>
      <c r="D1121" s="176">
        <v>40</v>
      </c>
      <c r="E1121" s="199">
        <v>57698.6</v>
      </c>
      <c r="F1121" s="55">
        <v>11532.85</v>
      </c>
      <c r="G1121" s="62"/>
      <c r="H1121" s="30">
        <f t="shared" si="37"/>
        <v>69231.45</v>
      </c>
      <c r="I1121" s="30">
        <v>69231.45</v>
      </c>
      <c r="J1121" s="33"/>
      <c r="K1121" s="18"/>
    </row>
    <row r="1122" spans="1:11" ht="12.75" outlineLevel="1" x14ac:dyDescent="0.2">
      <c r="A1122" s="32" t="s">
        <v>975</v>
      </c>
      <c r="B1122" s="74" t="s">
        <v>1776</v>
      </c>
      <c r="C1122" s="201">
        <v>43830</v>
      </c>
      <c r="D1122" s="176">
        <v>40</v>
      </c>
      <c r="E1122" s="55">
        <v>28837.55</v>
      </c>
      <c r="F1122" s="55">
        <v>10956.96</v>
      </c>
      <c r="G1122" s="62"/>
      <c r="H1122" s="30">
        <f t="shared" si="37"/>
        <v>39794.509999999995</v>
      </c>
      <c r="I1122" s="30">
        <v>39794.51</v>
      </c>
      <c r="J1122" s="33"/>
      <c r="K1122" s="18"/>
    </row>
    <row r="1123" spans="1:11" ht="12.75" outlineLevel="1" x14ac:dyDescent="0.2">
      <c r="A1123" s="32" t="s">
        <v>976</v>
      </c>
      <c r="B1123" s="73">
        <v>43732</v>
      </c>
      <c r="C1123" s="201">
        <v>43830</v>
      </c>
      <c r="D1123" s="176">
        <v>40</v>
      </c>
      <c r="E1123" s="55">
        <v>24538.43</v>
      </c>
      <c r="F1123" s="55">
        <v>7284.77</v>
      </c>
      <c r="G1123" s="62"/>
      <c r="H1123" s="30">
        <f t="shared" si="37"/>
        <v>31823.200000000001</v>
      </c>
      <c r="I1123" s="30">
        <v>31823.200000000001</v>
      </c>
      <c r="J1123" s="33"/>
      <c r="K1123" s="18"/>
    </row>
    <row r="1124" spans="1:11" ht="12.75" outlineLevel="1" x14ac:dyDescent="0.2">
      <c r="A1124" s="32" t="s">
        <v>977</v>
      </c>
      <c r="B1124" s="74" t="s">
        <v>1777</v>
      </c>
      <c r="C1124" s="201">
        <v>43830</v>
      </c>
      <c r="D1124" s="176">
        <v>40</v>
      </c>
      <c r="E1124" s="62"/>
      <c r="F1124" s="55">
        <v>11439.93</v>
      </c>
      <c r="G1124" s="62"/>
      <c r="H1124" s="30">
        <f t="shared" si="37"/>
        <v>11439.93</v>
      </c>
      <c r="I1124" s="30">
        <v>11439.93</v>
      </c>
      <c r="J1124" s="33"/>
      <c r="K1124" s="18"/>
    </row>
    <row r="1125" spans="1:11" ht="12.75" outlineLevel="1" x14ac:dyDescent="0.2">
      <c r="A1125" s="32" t="s">
        <v>978</v>
      </c>
      <c r="B1125" s="74" t="s">
        <v>1778</v>
      </c>
      <c r="C1125" s="201">
        <v>43830</v>
      </c>
      <c r="D1125" s="176">
        <v>40</v>
      </c>
      <c r="E1125" s="55">
        <v>1188.8900000000001</v>
      </c>
      <c r="F1125" s="55">
        <v>10789.23</v>
      </c>
      <c r="G1125" s="62"/>
      <c r="H1125" s="30">
        <f t="shared" si="37"/>
        <v>11978.119999999999</v>
      </c>
      <c r="I1125" s="30">
        <v>11978.12</v>
      </c>
      <c r="J1125" s="33"/>
      <c r="K1125" s="18"/>
    </row>
    <row r="1126" spans="1:11" ht="24" outlineLevel="1" x14ac:dyDescent="0.2">
      <c r="A1126" s="32" t="s">
        <v>979</v>
      </c>
      <c r="B1126" s="74" t="s">
        <v>1779</v>
      </c>
      <c r="C1126" s="201">
        <v>43830</v>
      </c>
      <c r="D1126" s="176">
        <v>40</v>
      </c>
      <c r="E1126" s="62"/>
      <c r="F1126" s="55">
        <v>2768.79</v>
      </c>
      <c r="G1126" s="62"/>
      <c r="H1126" s="30">
        <f t="shared" si="37"/>
        <v>2768.79</v>
      </c>
      <c r="I1126" s="30">
        <v>2768.79</v>
      </c>
      <c r="J1126" s="33"/>
      <c r="K1126" s="18"/>
    </row>
    <row r="1127" spans="1:11" ht="24" outlineLevel="1" x14ac:dyDescent="0.2">
      <c r="A1127" s="32" t="s">
        <v>980</v>
      </c>
      <c r="B1127" s="74" t="s">
        <v>1780</v>
      </c>
      <c r="C1127" s="201">
        <v>43830</v>
      </c>
      <c r="D1127" s="176">
        <v>40</v>
      </c>
      <c r="E1127" s="62"/>
      <c r="F1127" s="55">
        <v>2768.79</v>
      </c>
      <c r="G1127" s="62"/>
      <c r="H1127" s="30">
        <f t="shared" si="37"/>
        <v>2768.79</v>
      </c>
      <c r="I1127" s="30">
        <v>2768.79</v>
      </c>
      <c r="J1127" s="33"/>
      <c r="K1127" s="18"/>
    </row>
    <row r="1128" spans="1:11" ht="24" outlineLevel="1" x14ac:dyDescent="0.2">
      <c r="A1128" s="32" t="s">
        <v>981</v>
      </c>
      <c r="B1128" s="73">
        <v>43370</v>
      </c>
      <c r="C1128" s="201">
        <v>43830</v>
      </c>
      <c r="D1128" s="176">
        <v>40</v>
      </c>
      <c r="E1128" s="62"/>
      <c r="F1128" s="55">
        <v>4804.0600000000004</v>
      </c>
      <c r="G1128" s="62"/>
      <c r="H1128" s="30">
        <f t="shared" si="37"/>
        <v>4804.0600000000004</v>
      </c>
      <c r="I1128" s="30">
        <v>4804.0600000000004</v>
      </c>
      <c r="J1128" s="33"/>
      <c r="K1128" s="18"/>
    </row>
    <row r="1129" spans="1:11" ht="24" outlineLevel="1" x14ac:dyDescent="0.2">
      <c r="A1129" s="32" t="s">
        <v>982</v>
      </c>
      <c r="B1129" s="74" t="s">
        <v>1781</v>
      </c>
      <c r="C1129" s="201">
        <v>43830</v>
      </c>
      <c r="D1129" s="176">
        <v>40</v>
      </c>
      <c r="E1129" s="55">
        <v>145856.93</v>
      </c>
      <c r="F1129" s="55">
        <v>16730.990000000002</v>
      </c>
      <c r="G1129" s="62"/>
      <c r="H1129" s="30">
        <f t="shared" si="37"/>
        <v>162587.91999999998</v>
      </c>
      <c r="I1129" s="30">
        <v>162587.92000000001</v>
      </c>
      <c r="J1129" s="33"/>
      <c r="K1129" s="18"/>
    </row>
    <row r="1130" spans="1:11" ht="24" outlineLevel="1" x14ac:dyDescent="0.2">
      <c r="A1130" s="32" t="s">
        <v>983</v>
      </c>
      <c r="B1130" s="74" t="s">
        <v>1782</v>
      </c>
      <c r="C1130" s="201">
        <v>43830</v>
      </c>
      <c r="D1130" s="176">
        <v>40</v>
      </c>
      <c r="E1130" s="62"/>
      <c r="F1130" s="68">
        <v>16731</v>
      </c>
      <c r="G1130" s="62"/>
      <c r="H1130" s="30">
        <f t="shared" si="37"/>
        <v>16731</v>
      </c>
      <c r="I1130" s="30">
        <v>16731</v>
      </c>
      <c r="J1130" s="33"/>
      <c r="K1130" s="18"/>
    </row>
    <row r="1131" spans="1:11" ht="24" outlineLevel="1" x14ac:dyDescent="0.2">
      <c r="A1131" s="32" t="s">
        <v>984</v>
      </c>
      <c r="B1131" s="74" t="s">
        <v>1759</v>
      </c>
      <c r="C1131" s="201">
        <v>43830</v>
      </c>
      <c r="D1131" s="176">
        <v>40</v>
      </c>
      <c r="E1131" s="62"/>
      <c r="F1131" s="55">
        <v>16550.11</v>
      </c>
      <c r="G1131" s="62"/>
      <c r="H1131" s="30">
        <f t="shared" si="37"/>
        <v>16550.11</v>
      </c>
      <c r="I1131" s="30">
        <v>16550.11</v>
      </c>
      <c r="J1131" s="33"/>
      <c r="K1131" s="18"/>
    </row>
    <row r="1132" spans="1:11" ht="12.75" outlineLevel="1" x14ac:dyDescent="0.2">
      <c r="A1132" s="32" t="s">
        <v>985</v>
      </c>
      <c r="B1132" s="74" t="s">
        <v>1783</v>
      </c>
      <c r="C1132" s="201">
        <v>43830</v>
      </c>
      <c r="D1132" s="176">
        <v>40</v>
      </c>
      <c r="E1132" s="55">
        <v>27345.759999999998</v>
      </c>
      <c r="F1132" s="55">
        <v>10956.96</v>
      </c>
      <c r="G1132" s="62"/>
      <c r="H1132" s="30">
        <f t="shared" si="37"/>
        <v>38302.720000000001</v>
      </c>
      <c r="I1132" s="30">
        <v>38302.720000000001</v>
      </c>
      <c r="J1132" s="33"/>
      <c r="K1132" s="18"/>
    </row>
    <row r="1133" spans="1:11" ht="12.75" outlineLevel="1" x14ac:dyDescent="0.2">
      <c r="A1133" s="32" t="s">
        <v>986</v>
      </c>
      <c r="B1133" s="74" t="s">
        <v>1784</v>
      </c>
      <c r="C1133" s="201">
        <v>43830</v>
      </c>
      <c r="D1133" s="176">
        <v>40</v>
      </c>
      <c r="E1133" s="55">
        <v>29930.49</v>
      </c>
      <c r="F1133" s="55">
        <v>10956.96</v>
      </c>
      <c r="G1133" s="62"/>
      <c r="H1133" s="30">
        <f t="shared" si="37"/>
        <v>40887.449999999997</v>
      </c>
      <c r="I1133" s="30">
        <v>40887.449999999997</v>
      </c>
      <c r="J1133" s="33"/>
      <c r="K1133" s="18"/>
    </row>
    <row r="1134" spans="1:11" ht="12.75" outlineLevel="1" x14ac:dyDescent="0.2">
      <c r="A1134" s="32" t="s">
        <v>987</v>
      </c>
      <c r="B1134" s="75">
        <v>43305</v>
      </c>
      <c r="C1134" s="201">
        <v>43830</v>
      </c>
      <c r="D1134" s="176">
        <v>40</v>
      </c>
      <c r="E1134" s="62"/>
      <c r="F1134" s="55">
        <v>7019.09</v>
      </c>
      <c r="G1134" s="62"/>
      <c r="H1134" s="30">
        <f t="shared" si="37"/>
        <v>7019.09</v>
      </c>
      <c r="I1134" s="30">
        <v>7019.09</v>
      </c>
      <c r="J1134" s="33"/>
      <c r="K1134" s="18"/>
    </row>
    <row r="1135" spans="1:11" ht="24" outlineLevel="1" x14ac:dyDescent="0.2">
      <c r="A1135" s="32" t="s">
        <v>988</v>
      </c>
      <c r="B1135" s="74" t="s">
        <v>1785</v>
      </c>
      <c r="C1135" s="201">
        <v>43830</v>
      </c>
      <c r="D1135" s="176">
        <v>40</v>
      </c>
      <c r="E1135" s="55">
        <v>1811.93</v>
      </c>
      <c r="F1135" s="55">
        <v>8242.7099999999991</v>
      </c>
      <c r="G1135" s="62"/>
      <c r="H1135" s="30">
        <f t="shared" si="37"/>
        <v>10054.64</v>
      </c>
      <c r="I1135" s="30">
        <v>10054.64</v>
      </c>
      <c r="J1135" s="33"/>
      <c r="K1135" s="18"/>
    </row>
    <row r="1136" spans="1:11" ht="24" outlineLevel="1" x14ac:dyDescent="0.2">
      <c r="A1136" s="32" t="s">
        <v>989</v>
      </c>
      <c r="B1136" s="74" t="s">
        <v>1786</v>
      </c>
      <c r="C1136" s="201">
        <v>43830</v>
      </c>
      <c r="D1136" s="176">
        <v>40</v>
      </c>
      <c r="E1136" s="62"/>
      <c r="F1136" s="55">
        <v>2717.06</v>
      </c>
      <c r="G1136" s="62"/>
      <c r="H1136" s="30">
        <f t="shared" si="37"/>
        <v>2717.06</v>
      </c>
      <c r="I1136" s="30">
        <v>2717.06</v>
      </c>
      <c r="J1136" s="33"/>
      <c r="K1136" s="18"/>
    </row>
    <row r="1137" spans="1:11" ht="12.75" outlineLevel="1" x14ac:dyDescent="0.2">
      <c r="A1137" s="32" t="s">
        <v>990</v>
      </c>
      <c r="B1137" s="74" t="s">
        <v>1754</v>
      </c>
      <c r="C1137" s="201">
        <v>43830</v>
      </c>
      <c r="D1137" s="176">
        <v>40</v>
      </c>
      <c r="E1137" s="68">
        <v>8750</v>
      </c>
      <c r="F1137" s="55">
        <v>21671.77</v>
      </c>
      <c r="G1137" s="62"/>
      <c r="H1137" s="30">
        <f t="shared" si="37"/>
        <v>30421.77</v>
      </c>
      <c r="I1137" s="30">
        <v>30421.77</v>
      </c>
      <c r="J1137" s="33"/>
      <c r="K1137" s="18"/>
    </row>
    <row r="1138" spans="1:11" ht="12.75" outlineLevel="1" x14ac:dyDescent="0.2">
      <c r="A1138" s="32" t="s">
        <v>991</v>
      </c>
      <c r="B1138" s="74" t="s">
        <v>1787</v>
      </c>
      <c r="C1138" s="201">
        <v>43830</v>
      </c>
      <c r="D1138" s="176">
        <v>40</v>
      </c>
      <c r="E1138" s="55"/>
      <c r="F1138" s="55">
        <v>12.69</v>
      </c>
      <c r="G1138" s="62"/>
      <c r="H1138" s="30">
        <f t="shared" si="37"/>
        <v>12.69</v>
      </c>
      <c r="I1138" s="30">
        <v>12.69</v>
      </c>
      <c r="J1138" s="33"/>
      <c r="K1138" s="18"/>
    </row>
    <row r="1139" spans="1:11" ht="24" outlineLevel="1" x14ac:dyDescent="0.2">
      <c r="A1139" s="32" t="s">
        <v>992</v>
      </c>
      <c r="B1139" s="74" t="s">
        <v>1788</v>
      </c>
      <c r="C1139" s="201">
        <v>43830</v>
      </c>
      <c r="D1139" s="176">
        <v>40</v>
      </c>
      <c r="E1139" s="62"/>
      <c r="F1139" s="55">
        <v>11532.85</v>
      </c>
      <c r="G1139" s="62"/>
      <c r="H1139" s="30">
        <f t="shared" si="37"/>
        <v>11532.85</v>
      </c>
      <c r="I1139" s="30">
        <v>11532.85</v>
      </c>
      <c r="J1139" s="33"/>
      <c r="K1139" s="18"/>
    </row>
    <row r="1140" spans="1:11" ht="12.75" outlineLevel="1" x14ac:dyDescent="0.2">
      <c r="A1140" s="32" t="s">
        <v>993</v>
      </c>
      <c r="B1140" s="74" t="s">
        <v>1789</v>
      </c>
      <c r="C1140" s="201">
        <v>43830</v>
      </c>
      <c r="D1140" s="176">
        <v>40</v>
      </c>
      <c r="E1140" s="55"/>
      <c r="F1140" s="55">
        <v>0.92</v>
      </c>
      <c r="G1140" s="62"/>
      <c r="H1140" s="30">
        <f t="shared" si="37"/>
        <v>0.92</v>
      </c>
      <c r="I1140" s="30">
        <v>0.92</v>
      </c>
      <c r="J1140" s="33"/>
      <c r="K1140" s="18"/>
    </row>
    <row r="1141" spans="1:11" ht="24" outlineLevel="1" x14ac:dyDescent="0.2">
      <c r="A1141" s="32" t="s">
        <v>994</v>
      </c>
      <c r="B1141" s="74" t="s">
        <v>1790</v>
      </c>
      <c r="C1141" s="201">
        <v>43830</v>
      </c>
      <c r="D1141" s="176">
        <v>40</v>
      </c>
      <c r="E1141" s="62"/>
      <c r="F1141" s="55">
        <v>22387.29</v>
      </c>
      <c r="G1141" s="62"/>
      <c r="H1141" s="30">
        <f t="shared" si="37"/>
        <v>22387.29</v>
      </c>
      <c r="I1141" s="30">
        <v>22387.29</v>
      </c>
      <c r="J1141" s="33"/>
      <c r="K1141" s="18"/>
    </row>
    <row r="1142" spans="1:11" ht="24" outlineLevel="1" x14ac:dyDescent="0.2">
      <c r="A1142" s="32" t="s">
        <v>995</v>
      </c>
      <c r="B1142" s="74" t="s">
        <v>1786</v>
      </c>
      <c r="C1142" s="201">
        <v>43830</v>
      </c>
      <c r="D1142" s="176">
        <v>40</v>
      </c>
      <c r="E1142" s="62"/>
      <c r="F1142" s="55">
        <v>2768.79</v>
      </c>
      <c r="G1142" s="62"/>
      <c r="H1142" s="30">
        <f t="shared" si="37"/>
        <v>2768.79</v>
      </c>
      <c r="I1142" s="30">
        <v>2768.79</v>
      </c>
      <c r="J1142" s="33"/>
      <c r="K1142" s="18"/>
    </row>
    <row r="1143" spans="1:11" ht="24" outlineLevel="1" x14ac:dyDescent="0.2">
      <c r="A1143" s="32" t="s">
        <v>996</v>
      </c>
      <c r="B1143" s="74" t="s">
        <v>1791</v>
      </c>
      <c r="C1143" s="201">
        <v>43830</v>
      </c>
      <c r="D1143" s="176">
        <v>40</v>
      </c>
      <c r="E1143" s="55">
        <v>38454.89</v>
      </c>
      <c r="F1143" s="55">
        <v>8849.09</v>
      </c>
      <c r="G1143" s="62"/>
      <c r="H1143" s="30">
        <f t="shared" si="37"/>
        <v>47303.979999999996</v>
      </c>
      <c r="I1143" s="30">
        <v>47303.98</v>
      </c>
      <c r="J1143" s="33"/>
      <c r="K1143" s="18"/>
    </row>
    <row r="1144" spans="1:11" ht="24" outlineLevel="1" x14ac:dyDescent="0.2">
      <c r="A1144" s="32" t="s">
        <v>997</v>
      </c>
      <c r="B1144" s="74" t="s">
        <v>1780</v>
      </c>
      <c r="C1144" s="201">
        <v>43830</v>
      </c>
      <c r="D1144" s="176">
        <v>40</v>
      </c>
      <c r="E1144" s="68">
        <v>37457</v>
      </c>
      <c r="F1144" s="55">
        <v>8849.09</v>
      </c>
      <c r="G1144" s="62"/>
      <c r="H1144" s="30">
        <f t="shared" si="37"/>
        <v>46306.09</v>
      </c>
      <c r="I1144" s="30">
        <v>46306.09</v>
      </c>
      <c r="J1144" s="33"/>
      <c r="K1144" s="18"/>
    </row>
    <row r="1145" spans="1:11" ht="24" outlineLevel="1" x14ac:dyDescent="0.2">
      <c r="A1145" s="32" t="s">
        <v>998</v>
      </c>
      <c r="B1145" s="74" t="s">
        <v>1791</v>
      </c>
      <c r="C1145" s="201">
        <v>43830</v>
      </c>
      <c r="D1145" s="176">
        <v>40</v>
      </c>
      <c r="E1145" s="62"/>
      <c r="F1145" s="199">
        <v>17786.599999999999</v>
      </c>
      <c r="G1145" s="62"/>
      <c r="H1145" s="30">
        <f t="shared" si="37"/>
        <v>17786.599999999999</v>
      </c>
      <c r="I1145" s="30">
        <v>17786.599999999999</v>
      </c>
      <c r="J1145" s="33"/>
      <c r="K1145" s="18"/>
    </row>
    <row r="1146" spans="1:11" ht="12.75" outlineLevel="1" x14ac:dyDescent="0.2">
      <c r="A1146" s="32" t="s">
        <v>999</v>
      </c>
      <c r="B1146" s="74" t="s">
        <v>1746</v>
      </c>
      <c r="C1146" s="201">
        <v>43830</v>
      </c>
      <c r="D1146" s="176">
        <v>40</v>
      </c>
      <c r="E1146" s="55">
        <v>39304.42</v>
      </c>
      <c r="F1146" s="55">
        <v>8849.09</v>
      </c>
      <c r="G1146" s="62"/>
      <c r="H1146" s="30">
        <f t="shared" si="37"/>
        <v>48153.509999999995</v>
      </c>
      <c r="I1146" s="30">
        <v>48153.51</v>
      </c>
      <c r="J1146" s="33"/>
      <c r="K1146" s="18"/>
    </row>
    <row r="1147" spans="1:11" ht="24" outlineLevel="1" x14ac:dyDescent="0.2">
      <c r="A1147" s="32" t="s">
        <v>1000</v>
      </c>
      <c r="B1147" s="74" t="s">
        <v>1792</v>
      </c>
      <c r="C1147" s="201">
        <v>43830</v>
      </c>
      <c r="D1147" s="176">
        <v>40</v>
      </c>
      <c r="E1147" s="62"/>
      <c r="F1147" s="55">
        <v>11016.65</v>
      </c>
      <c r="G1147" s="62"/>
      <c r="H1147" s="30">
        <f t="shared" si="37"/>
        <v>11016.65</v>
      </c>
      <c r="I1147" s="30">
        <v>11016.65</v>
      </c>
      <c r="J1147" s="33"/>
      <c r="K1147" s="18"/>
    </row>
    <row r="1148" spans="1:11" ht="24" outlineLevel="1" x14ac:dyDescent="0.2">
      <c r="A1148" s="32" t="s">
        <v>1001</v>
      </c>
      <c r="B1148" s="74" t="s">
        <v>1793</v>
      </c>
      <c r="C1148" s="201">
        <v>43830</v>
      </c>
      <c r="D1148" s="176">
        <v>40</v>
      </c>
      <c r="E1148" s="68">
        <v>149634</v>
      </c>
      <c r="F1148" s="55">
        <v>6977.71</v>
      </c>
      <c r="G1148" s="62"/>
      <c r="H1148" s="30">
        <f t="shared" si="37"/>
        <v>156611.71</v>
      </c>
      <c r="I1148" s="30">
        <v>156611.71</v>
      </c>
      <c r="J1148" s="33"/>
      <c r="K1148" s="18"/>
    </row>
    <row r="1149" spans="1:11" ht="24" outlineLevel="1" x14ac:dyDescent="0.2">
      <c r="A1149" s="32" t="s">
        <v>1002</v>
      </c>
      <c r="B1149" s="74" t="s">
        <v>1794</v>
      </c>
      <c r="C1149" s="201">
        <v>43830</v>
      </c>
      <c r="D1149" s="176">
        <v>40</v>
      </c>
      <c r="E1149" s="55">
        <v>41364.910000000003</v>
      </c>
      <c r="F1149" s="55">
        <v>10714.76</v>
      </c>
      <c r="G1149" s="62"/>
      <c r="H1149" s="30">
        <f t="shared" si="37"/>
        <v>52079.670000000006</v>
      </c>
      <c r="I1149" s="30">
        <v>52079.67</v>
      </c>
      <c r="J1149" s="33"/>
      <c r="K1149" s="18"/>
    </row>
    <row r="1150" spans="1:11" ht="12.75" outlineLevel="1" x14ac:dyDescent="0.2">
      <c r="A1150" s="32" t="s">
        <v>1003</v>
      </c>
      <c r="B1150" s="74" t="s">
        <v>1795</v>
      </c>
      <c r="C1150" s="201">
        <v>43830</v>
      </c>
      <c r="D1150" s="176">
        <v>40</v>
      </c>
      <c r="E1150" s="62"/>
      <c r="F1150" s="55">
        <v>10789.23</v>
      </c>
      <c r="G1150" s="62"/>
      <c r="H1150" s="30">
        <f t="shared" si="37"/>
        <v>10789.23</v>
      </c>
      <c r="I1150" s="30">
        <v>10789.23</v>
      </c>
      <c r="J1150" s="33"/>
      <c r="K1150" s="18"/>
    </row>
    <row r="1151" spans="1:11" ht="24" outlineLevel="1" x14ac:dyDescent="0.2">
      <c r="A1151" s="32" t="s">
        <v>1004</v>
      </c>
      <c r="B1151" s="74" t="s">
        <v>1787</v>
      </c>
      <c r="C1151" s="201">
        <v>43830</v>
      </c>
      <c r="D1151" s="176">
        <v>40</v>
      </c>
      <c r="E1151" s="62"/>
      <c r="F1151" s="55">
        <v>8615.58</v>
      </c>
      <c r="G1151" s="62"/>
      <c r="H1151" s="30">
        <f t="shared" si="37"/>
        <v>8615.58</v>
      </c>
      <c r="I1151" s="30">
        <v>8615.58</v>
      </c>
      <c r="J1151" s="33"/>
      <c r="K1151" s="18"/>
    </row>
    <row r="1152" spans="1:11" ht="12.75" outlineLevel="1" x14ac:dyDescent="0.2">
      <c r="A1152" s="32" t="s">
        <v>1005</v>
      </c>
      <c r="B1152" s="74" t="s">
        <v>1796</v>
      </c>
      <c r="C1152" s="201">
        <v>43830</v>
      </c>
      <c r="D1152" s="176">
        <v>40</v>
      </c>
      <c r="E1152" s="55">
        <v>1776.47</v>
      </c>
      <c r="F1152" s="55">
        <v>10789.23</v>
      </c>
      <c r="G1152" s="62"/>
      <c r="H1152" s="30">
        <f t="shared" si="37"/>
        <v>12565.699999999999</v>
      </c>
      <c r="I1152" s="30">
        <v>12565.7</v>
      </c>
      <c r="J1152" s="33"/>
      <c r="K1152" s="18"/>
    </row>
    <row r="1153" spans="1:11" ht="12.75" outlineLevel="1" x14ac:dyDescent="0.2">
      <c r="A1153" s="32" t="s">
        <v>1006</v>
      </c>
      <c r="B1153" s="74" t="s">
        <v>1791</v>
      </c>
      <c r="C1153" s="201">
        <v>43830</v>
      </c>
      <c r="D1153" s="176">
        <v>40</v>
      </c>
      <c r="E1153" s="55">
        <v>37042.26</v>
      </c>
      <c r="F1153" s="55">
        <v>10789.23</v>
      </c>
      <c r="G1153" s="62"/>
      <c r="H1153" s="30">
        <f t="shared" si="37"/>
        <v>47831.490000000005</v>
      </c>
      <c r="I1153" s="30">
        <v>47831.49</v>
      </c>
      <c r="J1153" s="33"/>
      <c r="K1153" s="18"/>
    </row>
    <row r="1154" spans="1:11" ht="24" outlineLevel="1" x14ac:dyDescent="0.2">
      <c r="A1154" s="32" t="s">
        <v>1007</v>
      </c>
      <c r="B1154" s="74" t="s">
        <v>1774</v>
      </c>
      <c r="C1154" s="201">
        <v>43830</v>
      </c>
      <c r="D1154" s="176">
        <v>40</v>
      </c>
      <c r="E1154" s="62"/>
      <c r="F1154" s="55">
        <v>11332.64</v>
      </c>
      <c r="G1154" s="62"/>
      <c r="H1154" s="30">
        <f t="shared" si="37"/>
        <v>11332.64</v>
      </c>
      <c r="I1154" s="30">
        <v>11332.64</v>
      </c>
      <c r="J1154" s="33"/>
      <c r="K1154" s="18"/>
    </row>
    <row r="1155" spans="1:11" ht="24" outlineLevel="1" x14ac:dyDescent="0.2">
      <c r="A1155" s="32" t="s">
        <v>1008</v>
      </c>
      <c r="B1155" s="74" t="s">
        <v>1768</v>
      </c>
      <c r="C1155" s="201">
        <v>43830</v>
      </c>
      <c r="D1155" s="176">
        <v>40</v>
      </c>
      <c r="E1155" s="55">
        <v>40396.769999999997</v>
      </c>
      <c r="F1155" s="55">
        <v>10789.23</v>
      </c>
      <c r="G1155" s="62"/>
      <c r="H1155" s="30">
        <f t="shared" si="37"/>
        <v>51186</v>
      </c>
      <c r="I1155" s="30">
        <v>51186</v>
      </c>
      <c r="J1155" s="33"/>
      <c r="K1155" s="18"/>
    </row>
    <row r="1156" spans="1:11" ht="24" outlineLevel="1" x14ac:dyDescent="0.2">
      <c r="A1156" s="32" t="s">
        <v>1009</v>
      </c>
      <c r="B1156" s="74" t="s">
        <v>1797</v>
      </c>
      <c r="C1156" s="201">
        <v>43830</v>
      </c>
      <c r="D1156" s="176">
        <v>40</v>
      </c>
      <c r="E1156" s="62"/>
      <c r="F1156" s="55">
        <v>11297.76</v>
      </c>
      <c r="G1156" s="62"/>
      <c r="H1156" s="30">
        <f t="shared" si="37"/>
        <v>11297.76</v>
      </c>
      <c r="I1156" s="30">
        <v>11297.76</v>
      </c>
      <c r="J1156" s="33"/>
      <c r="K1156" s="18"/>
    </row>
    <row r="1157" spans="1:11" ht="24" outlineLevel="1" x14ac:dyDescent="0.2">
      <c r="A1157" s="32" t="s">
        <v>1010</v>
      </c>
      <c r="B1157" s="74" t="s">
        <v>1798</v>
      </c>
      <c r="C1157" s="201">
        <v>43830</v>
      </c>
      <c r="D1157" s="176">
        <v>40</v>
      </c>
      <c r="E1157" s="55">
        <v>30294.15</v>
      </c>
      <c r="F1157" s="55">
        <v>8615.58</v>
      </c>
      <c r="G1157" s="62"/>
      <c r="H1157" s="30">
        <f t="shared" si="37"/>
        <v>38909.730000000003</v>
      </c>
      <c r="I1157" s="30">
        <v>38909.730000000003</v>
      </c>
      <c r="J1157" s="33"/>
      <c r="K1157" s="18"/>
    </row>
    <row r="1158" spans="1:11" ht="24" outlineLevel="1" x14ac:dyDescent="0.2">
      <c r="A1158" s="32" t="s">
        <v>1011</v>
      </c>
      <c r="B1158" s="74" t="s">
        <v>1746</v>
      </c>
      <c r="C1158" s="201">
        <v>43830</v>
      </c>
      <c r="D1158" s="176">
        <v>40</v>
      </c>
      <c r="E1158" s="55"/>
      <c r="F1158" s="55">
        <v>4.68</v>
      </c>
      <c r="G1158" s="62"/>
      <c r="H1158" s="30">
        <f t="shared" si="37"/>
        <v>4.68</v>
      </c>
      <c r="I1158" s="30">
        <v>4.68</v>
      </c>
      <c r="J1158" s="33"/>
      <c r="K1158" s="18"/>
    </row>
    <row r="1159" spans="1:11" ht="24" outlineLevel="1" x14ac:dyDescent="0.2">
      <c r="A1159" s="32" t="s">
        <v>1012</v>
      </c>
      <c r="B1159" s="74" t="s">
        <v>1772</v>
      </c>
      <c r="C1159" s="201">
        <v>43830</v>
      </c>
      <c r="D1159" s="176">
        <v>40</v>
      </c>
      <c r="E1159" s="55">
        <v>53246.99</v>
      </c>
      <c r="F1159" s="55">
        <v>10789.23</v>
      </c>
      <c r="G1159" s="62"/>
      <c r="H1159" s="30">
        <f t="shared" si="37"/>
        <v>64036.22</v>
      </c>
      <c r="I1159" s="30">
        <v>64036.22</v>
      </c>
      <c r="J1159" s="33"/>
      <c r="K1159" s="18"/>
    </row>
    <row r="1160" spans="1:11" ht="12.75" outlineLevel="1" x14ac:dyDescent="0.2">
      <c r="A1160" s="32" t="s">
        <v>1013</v>
      </c>
      <c r="B1160" s="74" t="s">
        <v>1774</v>
      </c>
      <c r="C1160" s="201">
        <v>43830</v>
      </c>
      <c r="D1160" s="176">
        <v>40</v>
      </c>
      <c r="E1160" s="55">
        <v>38701.39</v>
      </c>
      <c r="F1160" s="55">
        <v>4216.43</v>
      </c>
      <c r="G1160" s="62"/>
      <c r="H1160" s="30">
        <f t="shared" si="37"/>
        <v>42917.82</v>
      </c>
      <c r="I1160" s="30">
        <v>42917.82</v>
      </c>
      <c r="J1160" s="33"/>
      <c r="K1160" s="18"/>
    </row>
    <row r="1161" spans="1:11" ht="24" outlineLevel="1" x14ac:dyDescent="0.2">
      <c r="A1161" s="32" t="s">
        <v>1014</v>
      </c>
      <c r="B1161" s="74" t="s">
        <v>1788</v>
      </c>
      <c r="C1161" s="201">
        <v>43830</v>
      </c>
      <c r="D1161" s="176">
        <v>40</v>
      </c>
      <c r="E1161" s="62"/>
      <c r="F1161" s="55">
        <v>4216.43</v>
      </c>
      <c r="G1161" s="62"/>
      <c r="H1161" s="30">
        <f t="shared" si="37"/>
        <v>4216.43</v>
      </c>
      <c r="I1161" s="30">
        <v>4216.43</v>
      </c>
      <c r="J1161" s="33"/>
      <c r="K1161" s="18"/>
    </row>
    <row r="1162" spans="1:11" ht="24" outlineLevel="1" x14ac:dyDescent="0.2">
      <c r="A1162" s="32" t="s">
        <v>1015</v>
      </c>
      <c r="B1162" s="74" t="s">
        <v>1799</v>
      </c>
      <c r="C1162" s="201">
        <v>43830</v>
      </c>
      <c r="D1162" s="176">
        <v>40</v>
      </c>
      <c r="E1162" s="62"/>
      <c r="F1162" s="55">
        <v>4216.43</v>
      </c>
      <c r="G1162" s="62"/>
      <c r="H1162" s="30">
        <f t="shared" si="37"/>
        <v>4216.43</v>
      </c>
      <c r="I1162" s="30">
        <v>4216.43</v>
      </c>
      <c r="J1162" s="33"/>
      <c r="K1162" s="18"/>
    </row>
    <row r="1163" spans="1:11" ht="12.75" outlineLevel="1" x14ac:dyDescent="0.2">
      <c r="A1163" s="32" t="s">
        <v>1016</v>
      </c>
      <c r="B1163" s="74" t="s">
        <v>1800</v>
      </c>
      <c r="C1163" s="201">
        <v>43830</v>
      </c>
      <c r="D1163" s="176">
        <v>40</v>
      </c>
      <c r="E1163" s="62"/>
      <c r="F1163" s="55">
        <v>11075.08</v>
      </c>
      <c r="G1163" s="62"/>
      <c r="H1163" s="30">
        <f t="shared" si="37"/>
        <v>11075.08</v>
      </c>
      <c r="I1163" s="30">
        <v>11075.08</v>
      </c>
      <c r="J1163" s="33"/>
      <c r="K1163" s="18"/>
    </row>
    <row r="1164" spans="1:11" ht="24" outlineLevel="1" x14ac:dyDescent="0.2">
      <c r="A1164" s="32" t="s">
        <v>1017</v>
      </c>
      <c r="B1164" s="74" t="s">
        <v>1778</v>
      </c>
      <c r="C1164" s="201">
        <v>43830</v>
      </c>
      <c r="D1164" s="176">
        <v>40</v>
      </c>
      <c r="E1164" s="62"/>
      <c r="F1164" s="199">
        <v>40509.5</v>
      </c>
      <c r="G1164" s="62"/>
      <c r="H1164" s="30">
        <f t="shared" si="37"/>
        <v>40509.5</v>
      </c>
      <c r="I1164" s="30">
        <v>40509.5</v>
      </c>
      <c r="J1164" s="33"/>
      <c r="K1164" s="18"/>
    </row>
    <row r="1165" spans="1:11" ht="24" outlineLevel="1" x14ac:dyDescent="0.2">
      <c r="A1165" s="32" t="s">
        <v>1018</v>
      </c>
      <c r="B1165" s="74" t="s">
        <v>1794</v>
      </c>
      <c r="C1165" s="201">
        <v>43830</v>
      </c>
      <c r="D1165" s="176">
        <v>40</v>
      </c>
      <c r="E1165" s="62"/>
      <c r="F1165" s="55">
        <v>8488.2900000000009</v>
      </c>
      <c r="G1165" s="62"/>
      <c r="H1165" s="30">
        <f t="shared" si="37"/>
        <v>8488.2900000000009</v>
      </c>
      <c r="I1165" s="30">
        <v>8488.2900000000009</v>
      </c>
      <c r="J1165" s="33"/>
      <c r="K1165" s="18"/>
    </row>
    <row r="1166" spans="1:11" ht="12.75" outlineLevel="1" x14ac:dyDescent="0.2">
      <c r="A1166" s="32" t="s">
        <v>1019</v>
      </c>
      <c r="B1166" s="76" t="s">
        <v>1801</v>
      </c>
      <c r="C1166" s="201">
        <v>43830</v>
      </c>
      <c r="D1166" s="176">
        <v>40</v>
      </c>
      <c r="E1166" s="62"/>
      <c r="F1166" s="55">
        <v>10915.58</v>
      </c>
      <c r="G1166" s="62"/>
      <c r="H1166" s="30">
        <f t="shared" si="37"/>
        <v>10915.58</v>
      </c>
      <c r="I1166" s="30">
        <v>10915.58</v>
      </c>
      <c r="J1166" s="33"/>
      <c r="K1166" s="18"/>
    </row>
    <row r="1167" spans="1:11" ht="24" outlineLevel="1" x14ac:dyDescent="0.2">
      <c r="A1167" s="32" t="s">
        <v>1020</v>
      </c>
      <c r="B1167" s="76" t="s">
        <v>1802</v>
      </c>
      <c r="C1167" s="201">
        <v>43830</v>
      </c>
      <c r="D1167" s="176">
        <v>40</v>
      </c>
      <c r="E1167" s="55">
        <v>36954.269999999997</v>
      </c>
      <c r="F1167" s="55">
        <v>10801.98</v>
      </c>
      <c r="G1167" s="62"/>
      <c r="H1167" s="30">
        <f t="shared" si="37"/>
        <v>47756.25</v>
      </c>
      <c r="I1167" s="30">
        <v>47756.25</v>
      </c>
      <c r="J1167" s="33"/>
      <c r="K1167" s="18"/>
    </row>
    <row r="1168" spans="1:11" ht="12.75" outlineLevel="1" x14ac:dyDescent="0.2">
      <c r="A1168" s="32" t="s">
        <v>1021</v>
      </c>
      <c r="B1168" s="73">
        <v>43377</v>
      </c>
      <c r="C1168" s="201">
        <v>43830</v>
      </c>
      <c r="D1168" s="176">
        <v>40</v>
      </c>
      <c r="E1168" s="62"/>
      <c r="F1168" s="199">
        <v>10760.6</v>
      </c>
      <c r="G1168" s="62"/>
      <c r="H1168" s="30">
        <f t="shared" si="37"/>
        <v>10760.6</v>
      </c>
      <c r="I1168" s="30">
        <v>10760.6</v>
      </c>
      <c r="J1168" s="33"/>
      <c r="K1168" s="18"/>
    </row>
    <row r="1169" spans="1:11" ht="12.75" outlineLevel="1" x14ac:dyDescent="0.2">
      <c r="A1169" s="32" t="s">
        <v>1022</v>
      </c>
      <c r="B1169" s="76" t="s">
        <v>1803</v>
      </c>
      <c r="C1169" s="201">
        <v>43830</v>
      </c>
      <c r="D1169" s="176">
        <v>40</v>
      </c>
      <c r="E1169" s="55">
        <v>40602.78</v>
      </c>
      <c r="F1169" s="55">
        <v>10956.96</v>
      </c>
      <c r="G1169" s="62"/>
      <c r="H1169" s="30">
        <f t="shared" si="37"/>
        <v>51559.74</v>
      </c>
      <c r="I1169" s="30">
        <v>51559.74</v>
      </c>
      <c r="J1169" s="33"/>
      <c r="K1169" s="18"/>
    </row>
    <row r="1170" spans="1:11" ht="24" outlineLevel="1" x14ac:dyDescent="0.2">
      <c r="A1170" s="32" t="s">
        <v>1023</v>
      </c>
      <c r="B1170" s="76" t="s">
        <v>1793</v>
      </c>
      <c r="C1170" s="201">
        <v>43830</v>
      </c>
      <c r="D1170" s="176">
        <v>40</v>
      </c>
      <c r="E1170" s="62"/>
      <c r="F1170" s="55">
        <v>17481.080000000002</v>
      </c>
      <c r="G1170" s="62"/>
      <c r="H1170" s="30">
        <f t="shared" si="37"/>
        <v>17481.080000000002</v>
      </c>
      <c r="I1170" s="30">
        <v>17481.080000000002</v>
      </c>
      <c r="J1170" s="33"/>
      <c r="K1170" s="18"/>
    </row>
    <row r="1171" spans="1:11" ht="24" outlineLevel="1" x14ac:dyDescent="0.2">
      <c r="A1171" s="32" t="s">
        <v>1024</v>
      </c>
      <c r="B1171" s="76" t="s">
        <v>1786</v>
      </c>
      <c r="C1171" s="201">
        <v>43830</v>
      </c>
      <c r="D1171" s="176">
        <v>40</v>
      </c>
      <c r="E1171" s="55">
        <v>46415.11</v>
      </c>
      <c r="F1171" s="55">
        <v>7284.77</v>
      </c>
      <c r="G1171" s="62"/>
      <c r="H1171" s="30">
        <f t="shared" si="37"/>
        <v>53699.880000000005</v>
      </c>
      <c r="I1171" s="30">
        <v>53699.88</v>
      </c>
      <c r="J1171" s="33"/>
      <c r="K1171" s="18"/>
    </row>
    <row r="1172" spans="1:11" ht="12.75" outlineLevel="1" x14ac:dyDescent="0.2">
      <c r="A1172" s="32" t="s">
        <v>1025</v>
      </c>
      <c r="B1172" s="76" t="s">
        <v>1789</v>
      </c>
      <c r="C1172" s="201">
        <v>43830</v>
      </c>
      <c r="D1172" s="176">
        <v>40</v>
      </c>
      <c r="E1172" s="62"/>
      <c r="F1172" s="199">
        <v>6406.7</v>
      </c>
      <c r="G1172" s="62"/>
      <c r="H1172" s="30">
        <f t="shared" si="37"/>
        <v>6406.7</v>
      </c>
      <c r="I1172" s="30">
        <v>6406.7</v>
      </c>
      <c r="J1172" s="33"/>
      <c r="K1172" s="18"/>
    </row>
    <row r="1173" spans="1:11" ht="24" outlineLevel="1" x14ac:dyDescent="0.2">
      <c r="A1173" s="32" t="s">
        <v>1026</v>
      </c>
      <c r="B1173" s="76" t="s">
        <v>1789</v>
      </c>
      <c r="C1173" s="201">
        <v>43830</v>
      </c>
      <c r="D1173" s="176">
        <v>40</v>
      </c>
      <c r="E1173" s="55">
        <v>37202.51</v>
      </c>
      <c r="F1173" s="55">
        <v>7326.27</v>
      </c>
      <c r="G1173" s="62"/>
      <c r="H1173" s="30">
        <f t="shared" si="37"/>
        <v>44528.78</v>
      </c>
      <c r="I1173" s="30">
        <v>44528.78</v>
      </c>
      <c r="J1173" s="33"/>
      <c r="K1173" s="18"/>
    </row>
    <row r="1174" spans="1:11" ht="24" outlineLevel="1" x14ac:dyDescent="0.2">
      <c r="A1174" s="32" t="s">
        <v>1027</v>
      </c>
      <c r="B1174" s="76" t="s">
        <v>1804</v>
      </c>
      <c r="C1174" s="201">
        <v>43830</v>
      </c>
      <c r="D1174" s="176">
        <v>40</v>
      </c>
      <c r="E1174" s="55">
        <v>38522.93</v>
      </c>
      <c r="F1174" s="55">
        <v>5348.08</v>
      </c>
      <c r="G1174" s="62"/>
      <c r="H1174" s="30">
        <f t="shared" si="37"/>
        <v>43871.01</v>
      </c>
      <c r="I1174" s="30">
        <v>43871.01</v>
      </c>
      <c r="J1174" s="33"/>
      <c r="K1174" s="18"/>
    </row>
    <row r="1175" spans="1:11" ht="24" outlineLevel="1" x14ac:dyDescent="0.2">
      <c r="A1175" s="32" t="s">
        <v>1028</v>
      </c>
      <c r="B1175" s="76" t="s">
        <v>1805</v>
      </c>
      <c r="C1175" s="201">
        <v>43830</v>
      </c>
      <c r="D1175" s="176">
        <v>40</v>
      </c>
      <c r="E1175" s="55">
        <v>38365.58</v>
      </c>
      <c r="F1175" s="55">
        <v>4257.8100000000004</v>
      </c>
      <c r="G1175" s="62"/>
      <c r="H1175" s="30">
        <f t="shared" si="37"/>
        <v>42623.39</v>
      </c>
      <c r="I1175" s="30">
        <v>42623.39</v>
      </c>
      <c r="J1175" s="33"/>
      <c r="K1175" s="18"/>
    </row>
    <row r="1176" spans="1:11" ht="12.75" outlineLevel="1" x14ac:dyDescent="0.2">
      <c r="A1176" s="32" t="s">
        <v>1029</v>
      </c>
      <c r="B1176" s="76" t="s">
        <v>1786</v>
      </c>
      <c r="C1176" s="201">
        <v>43830</v>
      </c>
      <c r="D1176" s="176">
        <v>40</v>
      </c>
      <c r="E1176" s="62"/>
      <c r="F1176" s="55">
        <v>11128.57</v>
      </c>
      <c r="G1176" s="62"/>
      <c r="H1176" s="30">
        <f t="shared" si="37"/>
        <v>11128.57</v>
      </c>
      <c r="I1176" s="30">
        <v>11128.57</v>
      </c>
      <c r="J1176" s="33"/>
      <c r="K1176" s="18"/>
    </row>
    <row r="1177" spans="1:11" ht="24" outlineLevel="1" x14ac:dyDescent="0.2">
      <c r="A1177" s="32" t="s">
        <v>1030</v>
      </c>
      <c r="B1177" s="76" t="s">
        <v>1794</v>
      </c>
      <c r="C1177" s="201">
        <v>43830</v>
      </c>
      <c r="D1177" s="176">
        <v>40</v>
      </c>
      <c r="E1177" s="68">
        <v>40831</v>
      </c>
      <c r="F1177" s="55">
        <v>5263.24</v>
      </c>
      <c r="G1177" s="62"/>
      <c r="H1177" s="30">
        <f t="shared" si="37"/>
        <v>46094.239999999998</v>
      </c>
      <c r="I1177" s="30">
        <v>46094.239999999998</v>
      </c>
      <c r="J1177" s="33"/>
      <c r="K1177" s="18"/>
    </row>
    <row r="1178" spans="1:11" ht="24" outlineLevel="1" x14ac:dyDescent="0.2">
      <c r="A1178" s="32" t="s">
        <v>1031</v>
      </c>
      <c r="B1178" s="76" t="s">
        <v>1742</v>
      </c>
      <c r="C1178" s="201">
        <v>43830</v>
      </c>
      <c r="D1178" s="176">
        <v>40</v>
      </c>
      <c r="E1178" s="68">
        <v>42088</v>
      </c>
      <c r="F1178" s="55">
        <v>4216.42</v>
      </c>
      <c r="G1178" s="62"/>
      <c r="H1178" s="30">
        <f t="shared" si="37"/>
        <v>46304.42</v>
      </c>
      <c r="I1178" s="30">
        <v>46304.42</v>
      </c>
      <c r="J1178" s="33"/>
      <c r="K1178" s="18"/>
    </row>
    <row r="1179" spans="1:11" ht="24" outlineLevel="1" x14ac:dyDescent="0.2">
      <c r="A1179" s="32" t="s">
        <v>1032</v>
      </c>
      <c r="B1179" s="76" t="s">
        <v>1761</v>
      </c>
      <c r="C1179" s="201">
        <v>43830</v>
      </c>
      <c r="D1179" s="176">
        <v>40</v>
      </c>
      <c r="E1179" s="55">
        <v>35576.58</v>
      </c>
      <c r="F1179" s="55">
        <v>3662.33</v>
      </c>
      <c r="G1179" s="62"/>
      <c r="H1179" s="30">
        <f t="shared" ref="H1179:H1242" si="38">E1179+F1179+G1179</f>
        <v>39238.910000000003</v>
      </c>
      <c r="I1179" s="30">
        <v>39238.910000000003</v>
      </c>
      <c r="J1179" s="33"/>
      <c r="K1179" s="18"/>
    </row>
    <row r="1180" spans="1:11" ht="24" outlineLevel="1" x14ac:dyDescent="0.2">
      <c r="A1180" s="32" t="s">
        <v>1033</v>
      </c>
      <c r="B1180" s="76" t="s">
        <v>1806</v>
      </c>
      <c r="C1180" s="201">
        <v>43830</v>
      </c>
      <c r="D1180" s="176">
        <v>40</v>
      </c>
      <c r="E1180" s="55">
        <v>35069.07</v>
      </c>
      <c r="F1180" s="55">
        <v>2690.58</v>
      </c>
      <c r="G1180" s="62"/>
      <c r="H1180" s="30">
        <f t="shared" si="38"/>
        <v>37759.65</v>
      </c>
      <c r="I1180" s="30">
        <v>37759.65</v>
      </c>
      <c r="J1180" s="33"/>
      <c r="K1180" s="18"/>
    </row>
    <row r="1181" spans="1:11" ht="24" outlineLevel="1" x14ac:dyDescent="0.2">
      <c r="A1181" s="32" t="s">
        <v>1034</v>
      </c>
      <c r="B1181" s="76" t="s">
        <v>1807</v>
      </c>
      <c r="C1181" s="201">
        <v>43830</v>
      </c>
      <c r="D1181" s="176">
        <v>40</v>
      </c>
      <c r="E1181" s="55">
        <v>35423.410000000003</v>
      </c>
      <c r="F1181" s="55">
        <v>2690.58</v>
      </c>
      <c r="G1181" s="62"/>
      <c r="H1181" s="30">
        <f t="shared" si="38"/>
        <v>38113.990000000005</v>
      </c>
      <c r="I1181" s="30">
        <v>38113.99</v>
      </c>
      <c r="J1181" s="33"/>
      <c r="K1181" s="18"/>
    </row>
    <row r="1182" spans="1:11" ht="24" outlineLevel="1" x14ac:dyDescent="0.2">
      <c r="A1182" s="32" t="s">
        <v>1035</v>
      </c>
      <c r="B1182" s="76" t="s">
        <v>1763</v>
      </c>
      <c r="C1182" s="201">
        <v>43830</v>
      </c>
      <c r="D1182" s="176">
        <v>40</v>
      </c>
      <c r="E1182" s="55">
        <v>29565.360000000001</v>
      </c>
      <c r="F1182" s="55">
        <v>3014.52</v>
      </c>
      <c r="G1182" s="62"/>
      <c r="H1182" s="30">
        <f t="shared" si="38"/>
        <v>32579.88</v>
      </c>
      <c r="I1182" s="30">
        <v>32579.88</v>
      </c>
      <c r="J1182" s="33"/>
      <c r="K1182" s="18"/>
    </row>
    <row r="1183" spans="1:11" ht="24" outlineLevel="1" x14ac:dyDescent="0.2">
      <c r="A1183" s="32" t="s">
        <v>1036</v>
      </c>
      <c r="B1183" s="76" t="s">
        <v>1808</v>
      </c>
      <c r="C1183" s="201">
        <v>43830</v>
      </c>
      <c r="D1183" s="176">
        <v>40</v>
      </c>
      <c r="E1183" s="55">
        <v>38354.43</v>
      </c>
      <c r="F1183" s="55">
        <v>2690.58</v>
      </c>
      <c r="G1183" s="62"/>
      <c r="H1183" s="30">
        <f t="shared" si="38"/>
        <v>41045.01</v>
      </c>
      <c r="I1183" s="30">
        <v>41045.01</v>
      </c>
      <c r="J1183" s="33"/>
      <c r="K1183" s="18"/>
    </row>
    <row r="1184" spans="1:11" ht="24" outlineLevel="1" x14ac:dyDescent="0.2">
      <c r="A1184" s="32" t="s">
        <v>1037</v>
      </c>
      <c r="B1184" s="76" t="s">
        <v>1807</v>
      </c>
      <c r="C1184" s="201">
        <v>43830</v>
      </c>
      <c r="D1184" s="176">
        <v>40</v>
      </c>
      <c r="E1184" s="55">
        <v>35868.17</v>
      </c>
      <c r="F1184" s="55">
        <v>3662.33</v>
      </c>
      <c r="G1184" s="62"/>
      <c r="H1184" s="30">
        <f t="shared" si="38"/>
        <v>39530.5</v>
      </c>
      <c r="I1184" s="30">
        <v>39530.5</v>
      </c>
      <c r="J1184" s="33"/>
      <c r="K1184" s="18"/>
    </row>
    <row r="1185" spans="1:11" ht="24" outlineLevel="1" x14ac:dyDescent="0.2">
      <c r="A1185" s="32" t="s">
        <v>1038</v>
      </c>
      <c r="B1185" s="76" t="s">
        <v>1809</v>
      </c>
      <c r="C1185" s="201">
        <v>43830</v>
      </c>
      <c r="D1185" s="176">
        <v>40</v>
      </c>
      <c r="E1185" s="62"/>
      <c r="F1185" s="55">
        <v>2042.77</v>
      </c>
      <c r="G1185" s="62"/>
      <c r="H1185" s="30">
        <f t="shared" si="38"/>
        <v>2042.77</v>
      </c>
      <c r="I1185" s="30">
        <v>2042.77</v>
      </c>
      <c r="J1185" s="33"/>
      <c r="K1185" s="18"/>
    </row>
    <row r="1186" spans="1:11" ht="24" outlineLevel="1" x14ac:dyDescent="0.2">
      <c r="A1186" s="32" t="s">
        <v>1039</v>
      </c>
      <c r="B1186" s="76" t="s">
        <v>1807</v>
      </c>
      <c r="C1186" s="201">
        <v>43830</v>
      </c>
      <c r="D1186" s="176">
        <v>40</v>
      </c>
      <c r="E1186" s="62"/>
      <c r="F1186" s="55">
        <v>8535.0400000000009</v>
      </c>
      <c r="G1186" s="62"/>
      <c r="H1186" s="30">
        <f t="shared" si="38"/>
        <v>8535.0400000000009</v>
      </c>
      <c r="I1186" s="30">
        <v>8535.0400000000009</v>
      </c>
      <c r="J1186" s="33"/>
      <c r="K1186" s="18"/>
    </row>
    <row r="1187" spans="1:11" ht="24" outlineLevel="1" x14ac:dyDescent="0.2">
      <c r="A1187" s="32" t="s">
        <v>1040</v>
      </c>
      <c r="B1187" s="76" t="s">
        <v>1796</v>
      </c>
      <c r="C1187" s="201">
        <v>43830</v>
      </c>
      <c r="D1187" s="176">
        <v>40</v>
      </c>
      <c r="E1187" s="55"/>
      <c r="F1187" s="55">
        <v>0.92</v>
      </c>
      <c r="G1187" s="62"/>
      <c r="H1187" s="30">
        <f t="shared" si="38"/>
        <v>0.92</v>
      </c>
      <c r="I1187" s="30">
        <v>0.92</v>
      </c>
      <c r="J1187" s="33"/>
      <c r="K1187" s="18"/>
    </row>
    <row r="1188" spans="1:11" ht="12.75" outlineLevel="1" x14ac:dyDescent="0.2">
      <c r="A1188" s="32" t="s">
        <v>1041</v>
      </c>
      <c r="B1188" s="76" t="s">
        <v>1807</v>
      </c>
      <c r="C1188" s="201">
        <v>43830</v>
      </c>
      <c r="D1188" s="176">
        <v>40</v>
      </c>
      <c r="E1188" s="62"/>
      <c r="F1188" s="55">
        <v>16469.57</v>
      </c>
      <c r="G1188" s="62"/>
      <c r="H1188" s="30">
        <f t="shared" si="38"/>
        <v>16469.57</v>
      </c>
      <c r="I1188" s="30">
        <v>16469.57</v>
      </c>
      <c r="J1188" s="33"/>
      <c r="K1188" s="18"/>
    </row>
    <row r="1189" spans="1:11" ht="24" outlineLevel="1" x14ac:dyDescent="0.2">
      <c r="A1189" s="32" t="s">
        <v>1042</v>
      </c>
      <c r="B1189" s="76" t="s">
        <v>1807</v>
      </c>
      <c r="C1189" s="201">
        <v>43830</v>
      </c>
      <c r="D1189" s="176">
        <v>40</v>
      </c>
      <c r="E1189" s="55">
        <v>44027.75</v>
      </c>
      <c r="F1189" s="55">
        <v>9506.7900000000009</v>
      </c>
      <c r="G1189" s="62"/>
      <c r="H1189" s="30">
        <f t="shared" si="38"/>
        <v>53534.54</v>
      </c>
      <c r="I1189" s="30">
        <v>53534.54</v>
      </c>
      <c r="J1189" s="33"/>
      <c r="K1189" s="18"/>
    </row>
    <row r="1190" spans="1:11" ht="24" outlineLevel="1" x14ac:dyDescent="0.2">
      <c r="A1190" s="32" t="s">
        <v>1043</v>
      </c>
      <c r="B1190" s="73"/>
      <c r="C1190" s="201">
        <v>43830</v>
      </c>
      <c r="D1190" s="176">
        <v>40</v>
      </c>
      <c r="E1190" s="199">
        <v>1178.0999999999999</v>
      </c>
      <c r="F1190" s="55">
        <v>8535.0400000000009</v>
      </c>
      <c r="G1190" s="62"/>
      <c r="H1190" s="30">
        <f t="shared" si="38"/>
        <v>9713.1400000000012</v>
      </c>
      <c r="I1190" s="30">
        <v>9713.14</v>
      </c>
      <c r="J1190" s="33"/>
      <c r="K1190" s="18"/>
    </row>
    <row r="1191" spans="1:11" ht="24" outlineLevel="1" x14ac:dyDescent="0.2">
      <c r="A1191" s="32" t="s">
        <v>1044</v>
      </c>
      <c r="B1191" s="76" t="s">
        <v>1791</v>
      </c>
      <c r="C1191" s="201">
        <v>43830</v>
      </c>
      <c r="D1191" s="176">
        <v>40</v>
      </c>
      <c r="E1191" s="62"/>
      <c r="F1191" s="55">
        <v>8535.0400000000009</v>
      </c>
      <c r="G1191" s="62"/>
      <c r="H1191" s="30">
        <f t="shared" si="38"/>
        <v>8535.0400000000009</v>
      </c>
      <c r="I1191" s="30">
        <v>8535.0400000000009</v>
      </c>
      <c r="J1191" s="33"/>
      <c r="K1191" s="18"/>
    </row>
    <row r="1192" spans="1:11" ht="24" outlineLevel="1" x14ac:dyDescent="0.2">
      <c r="A1192" s="32" t="s">
        <v>1045</v>
      </c>
      <c r="B1192" s="76" t="s">
        <v>1791</v>
      </c>
      <c r="C1192" s="201">
        <v>43830</v>
      </c>
      <c r="D1192" s="176">
        <v>40</v>
      </c>
      <c r="E1192" s="55">
        <v>3071.91</v>
      </c>
      <c r="F1192" s="55">
        <v>10714.77</v>
      </c>
      <c r="G1192" s="62"/>
      <c r="H1192" s="30">
        <f t="shared" si="38"/>
        <v>13786.68</v>
      </c>
      <c r="I1192" s="30">
        <v>13786.68</v>
      </c>
      <c r="J1192" s="33"/>
      <c r="K1192" s="18"/>
    </row>
    <row r="1193" spans="1:11" ht="24" outlineLevel="1" x14ac:dyDescent="0.2">
      <c r="A1193" s="32" t="s">
        <v>1046</v>
      </c>
      <c r="B1193" s="76" t="s">
        <v>1774</v>
      </c>
      <c r="C1193" s="201">
        <v>43830</v>
      </c>
      <c r="D1193" s="176">
        <v>40</v>
      </c>
      <c r="E1193" s="199">
        <v>1178.0999999999999</v>
      </c>
      <c r="F1193" s="55">
        <v>8535.0400000000009</v>
      </c>
      <c r="G1193" s="62"/>
      <c r="H1193" s="30">
        <f t="shared" si="38"/>
        <v>9713.1400000000012</v>
      </c>
      <c r="I1193" s="30">
        <v>9713.14</v>
      </c>
      <c r="J1193" s="33"/>
      <c r="K1193" s="18"/>
    </row>
    <row r="1194" spans="1:11" ht="24" outlineLevel="1" x14ac:dyDescent="0.2">
      <c r="A1194" s="32" t="s">
        <v>1047</v>
      </c>
      <c r="B1194" s="76" t="s">
        <v>1789</v>
      </c>
      <c r="C1194" s="201">
        <v>43830</v>
      </c>
      <c r="D1194" s="176">
        <v>40</v>
      </c>
      <c r="E1194" s="55">
        <v>1188.8900000000001</v>
      </c>
      <c r="F1194" s="55">
        <v>8535.0400000000009</v>
      </c>
      <c r="G1194" s="62"/>
      <c r="H1194" s="30">
        <f t="shared" si="38"/>
        <v>9723.93</v>
      </c>
      <c r="I1194" s="30">
        <v>9723.93</v>
      </c>
      <c r="J1194" s="33"/>
      <c r="K1194" s="18"/>
    </row>
    <row r="1195" spans="1:11" ht="24" outlineLevel="1" x14ac:dyDescent="0.2">
      <c r="A1195" s="32" t="s">
        <v>1048</v>
      </c>
      <c r="B1195" s="76" t="s">
        <v>1780</v>
      </c>
      <c r="C1195" s="201">
        <v>43830</v>
      </c>
      <c r="D1195" s="176">
        <v>40</v>
      </c>
      <c r="E1195" s="55">
        <v>1188.8900000000001</v>
      </c>
      <c r="F1195" s="55">
        <v>8535.0400000000009</v>
      </c>
      <c r="G1195" s="62"/>
      <c r="H1195" s="30">
        <f t="shared" si="38"/>
        <v>9723.93</v>
      </c>
      <c r="I1195" s="30">
        <v>9723.93</v>
      </c>
      <c r="J1195" s="33"/>
      <c r="K1195" s="18"/>
    </row>
    <row r="1196" spans="1:11" ht="24" outlineLevel="1" x14ac:dyDescent="0.2">
      <c r="A1196" s="32" t="s">
        <v>1049</v>
      </c>
      <c r="B1196" s="76" t="s">
        <v>1810</v>
      </c>
      <c r="C1196" s="201">
        <v>43830</v>
      </c>
      <c r="D1196" s="176">
        <v>40</v>
      </c>
      <c r="E1196" s="62"/>
      <c r="F1196" s="55">
        <v>17846.98</v>
      </c>
      <c r="G1196" s="62"/>
      <c r="H1196" s="30">
        <f t="shared" si="38"/>
        <v>17846.98</v>
      </c>
      <c r="I1196" s="30">
        <v>17846.98</v>
      </c>
      <c r="J1196" s="33"/>
      <c r="K1196" s="18"/>
    </row>
    <row r="1197" spans="1:11" ht="24" outlineLevel="1" x14ac:dyDescent="0.2">
      <c r="A1197" s="32" t="s">
        <v>1050</v>
      </c>
      <c r="B1197" s="76" t="s">
        <v>1811</v>
      </c>
      <c r="C1197" s="201">
        <v>43830</v>
      </c>
      <c r="D1197" s="176">
        <v>40</v>
      </c>
      <c r="E1197" s="199">
        <v>29682.5</v>
      </c>
      <c r="F1197" s="55">
        <v>8299.59</v>
      </c>
      <c r="G1197" s="62"/>
      <c r="H1197" s="30">
        <f t="shared" si="38"/>
        <v>37982.089999999997</v>
      </c>
      <c r="I1197" s="30">
        <v>37982.089999999997</v>
      </c>
      <c r="J1197" s="33"/>
      <c r="K1197" s="18"/>
    </row>
    <row r="1198" spans="1:11" ht="12.75" outlineLevel="1" x14ac:dyDescent="0.2">
      <c r="A1198" s="32" t="s">
        <v>1051</v>
      </c>
      <c r="B1198" s="76" t="s">
        <v>1812</v>
      </c>
      <c r="C1198" s="201">
        <v>43830</v>
      </c>
      <c r="D1198" s="176">
        <v>40</v>
      </c>
      <c r="E1198" s="55">
        <v>29375.14</v>
      </c>
      <c r="F1198" s="55">
        <v>8299.59</v>
      </c>
      <c r="G1198" s="62"/>
      <c r="H1198" s="30">
        <f t="shared" si="38"/>
        <v>37674.729999999996</v>
      </c>
      <c r="I1198" s="30">
        <v>37674.730000000003</v>
      </c>
      <c r="J1198" s="33"/>
      <c r="K1198" s="18"/>
    </row>
    <row r="1199" spans="1:11" ht="24" outlineLevel="1" x14ac:dyDescent="0.2">
      <c r="A1199" s="32" t="s">
        <v>1052</v>
      </c>
      <c r="B1199" s="76" t="s">
        <v>1813</v>
      </c>
      <c r="C1199" s="201">
        <v>43830</v>
      </c>
      <c r="D1199" s="176">
        <v>40</v>
      </c>
      <c r="E1199" s="62"/>
      <c r="F1199" s="55">
        <v>9443.93</v>
      </c>
      <c r="G1199" s="62"/>
      <c r="H1199" s="30">
        <f t="shared" si="38"/>
        <v>9443.93</v>
      </c>
      <c r="I1199" s="30">
        <v>9443.93</v>
      </c>
      <c r="J1199" s="33"/>
      <c r="K1199" s="18"/>
    </row>
    <row r="1200" spans="1:11" ht="12.75" outlineLevel="1" x14ac:dyDescent="0.2">
      <c r="A1200" s="32" t="s">
        <v>1053</v>
      </c>
      <c r="B1200" s="76" t="s">
        <v>1741</v>
      </c>
      <c r="C1200" s="201">
        <v>43830</v>
      </c>
      <c r="D1200" s="176">
        <v>40</v>
      </c>
      <c r="E1200" s="62"/>
      <c r="F1200" s="55">
        <v>10397.030000000001</v>
      </c>
      <c r="G1200" s="62"/>
      <c r="H1200" s="30">
        <f t="shared" si="38"/>
        <v>10397.030000000001</v>
      </c>
      <c r="I1200" s="30">
        <v>10397.030000000001</v>
      </c>
      <c r="J1200" s="33"/>
      <c r="K1200" s="18"/>
    </row>
    <row r="1201" spans="1:11" ht="12.75" outlineLevel="1" x14ac:dyDescent="0.2">
      <c r="A1201" s="32" t="s">
        <v>1054</v>
      </c>
      <c r="B1201" s="76" t="s">
        <v>1814</v>
      </c>
      <c r="C1201" s="201">
        <v>43830</v>
      </c>
      <c r="D1201" s="176">
        <v>40</v>
      </c>
      <c r="E1201" s="62"/>
      <c r="F1201" s="55">
        <v>9761.6200000000008</v>
      </c>
      <c r="G1201" s="62"/>
      <c r="H1201" s="30">
        <f t="shared" si="38"/>
        <v>9761.6200000000008</v>
      </c>
      <c r="I1201" s="30">
        <v>9761.6200000000008</v>
      </c>
      <c r="J1201" s="33"/>
      <c r="K1201" s="18"/>
    </row>
    <row r="1202" spans="1:11" ht="12.75" outlineLevel="1" x14ac:dyDescent="0.2">
      <c r="A1202" s="32" t="s">
        <v>1055</v>
      </c>
      <c r="B1202" s="76" t="s">
        <v>1759</v>
      </c>
      <c r="C1202" s="201">
        <v>43830</v>
      </c>
      <c r="D1202" s="176">
        <v>40</v>
      </c>
      <c r="E1202" s="62"/>
      <c r="F1202" s="55">
        <v>9761.6200000000008</v>
      </c>
      <c r="G1202" s="62"/>
      <c r="H1202" s="30">
        <f t="shared" si="38"/>
        <v>9761.6200000000008</v>
      </c>
      <c r="I1202" s="30">
        <v>9761.6200000000008</v>
      </c>
      <c r="J1202" s="33"/>
      <c r="K1202" s="18"/>
    </row>
    <row r="1203" spans="1:11" ht="24" outlineLevel="1" x14ac:dyDescent="0.2">
      <c r="A1203" s="32" t="s">
        <v>1056</v>
      </c>
      <c r="B1203" s="76" t="s">
        <v>1815</v>
      </c>
      <c r="C1203" s="201">
        <v>43830</v>
      </c>
      <c r="D1203" s="176">
        <v>40</v>
      </c>
      <c r="E1203" s="55">
        <v>28517.68</v>
      </c>
      <c r="F1203" s="55">
        <v>10079.31</v>
      </c>
      <c r="G1203" s="62"/>
      <c r="H1203" s="30">
        <f t="shared" si="38"/>
        <v>38596.99</v>
      </c>
      <c r="I1203" s="30">
        <v>38596.99</v>
      </c>
      <c r="J1203" s="33"/>
      <c r="K1203" s="18"/>
    </row>
    <row r="1204" spans="1:11" ht="12.75" outlineLevel="1" x14ac:dyDescent="0.2">
      <c r="A1204" s="32" t="s">
        <v>1057</v>
      </c>
      <c r="B1204" s="73">
        <v>43250</v>
      </c>
      <c r="C1204" s="201">
        <v>43830</v>
      </c>
      <c r="D1204" s="176">
        <v>40</v>
      </c>
      <c r="E1204" s="55">
        <v>37859.769999999997</v>
      </c>
      <c r="F1204" s="55">
        <v>10011.68</v>
      </c>
      <c r="G1204" s="62"/>
      <c r="H1204" s="30">
        <f t="shared" si="38"/>
        <v>47871.45</v>
      </c>
      <c r="I1204" s="30">
        <v>47871.45</v>
      </c>
      <c r="J1204" s="33"/>
      <c r="K1204" s="18"/>
    </row>
    <row r="1205" spans="1:11" ht="24" outlineLevel="1" x14ac:dyDescent="0.2">
      <c r="A1205" s="32" t="s">
        <v>1058</v>
      </c>
      <c r="B1205" s="76" t="s">
        <v>1777</v>
      </c>
      <c r="C1205" s="201">
        <v>43830</v>
      </c>
      <c r="D1205" s="176">
        <v>40</v>
      </c>
      <c r="E1205" s="62"/>
      <c r="F1205" s="55">
        <v>9687.85</v>
      </c>
      <c r="G1205" s="62"/>
      <c r="H1205" s="30">
        <f t="shared" si="38"/>
        <v>9687.85</v>
      </c>
      <c r="I1205" s="30">
        <v>9687.85</v>
      </c>
      <c r="J1205" s="33"/>
      <c r="K1205" s="18"/>
    </row>
    <row r="1206" spans="1:11" ht="12.75" outlineLevel="1" x14ac:dyDescent="0.2">
      <c r="A1206" s="32" t="s">
        <v>1059</v>
      </c>
      <c r="B1206" s="76" t="s">
        <v>1816</v>
      </c>
      <c r="C1206" s="201">
        <v>43830</v>
      </c>
      <c r="D1206" s="176">
        <v>40</v>
      </c>
      <c r="E1206" s="55">
        <v>53533.25</v>
      </c>
      <c r="F1206" s="55">
        <v>16951.560000000001</v>
      </c>
      <c r="G1206" s="62"/>
      <c r="H1206" s="30">
        <f t="shared" si="38"/>
        <v>70484.81</v>
      </c>
      <c r="I1206" s="30">
        <v>70484.81</v>
      </c>
      <c r="J1206" s="33"/>
      <c r="K1206" s="18"/>
    </row>
    <row r="1207" spans="1:11" ht="12.75" outlineLevel="1" x14ac:dyDescent="0.2">
      <c r="A1207" s="32" t="s">
        <v>1060</v>
      </c>
      <c r="B1207" s="76" t="s">
        <v>1775</v>
      </c>
      <c r="C1207" s="201">
        <v>43830</v>
      </c>
      <c r="D1207" s="176">
        <v>40</v>
      </c>
      <c r="E1207" s="62"/>
      <c r="F1207" s="55">
        <v>7741.02</v>
      </c>
      <c r="G1207" s="62"/>
      <c r="H1207" s="30">
        <f t="shared" si="38"/>
        <v>7741.02</v>
      </c>
      <c r="I1207" s="30">
        <v>7741.02</v>
      </c>
      <c r="J1207" s="33"/>
      <c r="K1207" s="18"/>
    </row>
    <row r="1208" spans="1:11" ht="24" outlineLevel="1" x14ac:dyDescent="0.2">
      <c r="A1208" s="32" t="s">
        <v>1061</v>
      </c>
      <c r="B1208" s="76" t="s">
        <v>1771</v>
      </c>
      <c r="C1208" s="201">
        <v>43830</v>
      </c>
      <c r="D1208" s="176">
        <v>40</v>
      </c>
      <c r="E1208" s="62"/>
      <c r="F1208" s="55">
        <v>5915.31</v>
      </c>
      <c r="G1208" s="62"/>
      <c r="H1208" s="30">
        <f t="shared" si="38"/>
        <v>5915.31</v>
      </c>
      <c r="I1208" s="30">
        <v>5915.31</v>
      </c>
      <c r="J1208" s="33"/>
      <c r="K1208" s="18"/>
    </row>
    <row r="1209" spans="1:11" ht="24" outlineLevel="1" x14ac:dyDescent="0.2">
      <c r="A1209" s="32" t="s">
        <v>1062</v>
      </c>
      <c r="B1209" s="76" t="s">
        <v>1787</v>
      </c>
      <c r="C1209" s="201">
        <v>43830</v>
      </c>
      <c r="D1209" s="176">
        <v>40</v>
      </c>
      <c r="E1209" s="62"/>
      <c r="F1209" s="55">
        <v>2717.06</v>
      </c>
      <c r="G1209" s="62"/>
      <c r="H1209" s="30">
        <f t="shared" si="38"/>
        <v>2717.06</v>
      </c>
      <c r="I1209" s="30">
        <v>2717.06</v>
      </c>
      <c r="J1209" s="33"/>
      <c r="K1209" s="18"/>
    </row>
    <row r="1210" spans="1:11" ht="12.75" outlineLevel="1" x14ac:dyDescent="0.2">
      <c r="A1210" s="32" t="s">
        <v>1063</v>
      </c>
      <c r="B1210" s="76" t="s">
        <v>1817</v>
      </c>
      <c r="C1210" s="201">
        <v>43830</v>
      </c>
      <c r="D1210" s="176">
        <v>40</v>
      </c>
      <c r="E1210" s="62"/>
      <c r="F1210" s="55">
        <v>11375.18</v>
      </c>
      <c r="G1210" s="62"/>
      <c r="H1210" s="30">
        <f t="shared" si="38"/>
        <v>11375.18</v>
      </c>
      <c r="I1210" s="30">
        <v>11375.18</v>
      </c>
      <c r="J1210" s="33"/>
      <c r="K1210" s="18"/>
    </row>
    <row r="1211" spans="1:11" ht="24" outlineLevel="1" x14ac:dyDescent="0.2">
      <c r="A1211" s="32" t="s">
        <v>1064</v>
      </c>
      <c r="B1211" s="76" t="s">
        <v>1779</v>
      </c>
      <c r="C1211" s="201">
        <v>43830</v>
      </c>
      <c r="D1211" s="176">
        <v>40</v>
      </c>
      <c r="E1211" s="62"/>
      <c r="F1211" s="55">
        <v>2717.06</v>
      </c>
      <c r="G1211" s="62"/>
      <c r="H1211" s="30">
        <f t="shared" si="38"/>
        <v>2717.06</v>
      </c>
      <c r="I1211" s="30">
        <v>2717.06</v>
      </c>
      <c r="J1211" s="33"/>
      <c r="K1211" s="18"/>
    </row>
    <row r="1212" spans="1:11" ht="24" outlineLevel="1" x14ac:dyDescent="0.2">
      <c r="A1212" s="32" t="s">
        <v>1065</v>
      </c>
      <c r="B1212" s="76" t="s">
        <v>1818</v>
      </c>
      <c r="C1212" s="201">
        <v>43830</v>
      </c>
      <c r="D1212" s="176">
        <v>40</v>
      </c>
      <c r="E1212" s="62"/>
      <c r="F1212" s="55">
        <v>2717.06</v>
      </c>
      <c r="G1212" s="62"/>
      <c r="H1212" s="30">
        <f t="shared" si="38"/>
        <v>2717.06</v>
      </c>
      <c r="I1212" s="30">
        <v>2717.06</v>
      </c>
      <c r="J1212" s="33"/>
      <c r="K1212" s="18"/>
    </row>
    <row r="1213" spans="1:11" ht="24" outlineLevel="1" x14ac:dyDescent="0.2">
      <c r="A1213" s="32" t="s">
        <v>1066</v>
      </c>
      <c r="B1213" s="73"/>
      <c r="C1213" s="201">
        <v>43830</v>
      </c>
      <c r="D1213" s="176">
        <v>40</v>
      </c>
      <c r="E1213" s="62"/>
      <c r="F1213" s="55">
        <v>17254.12</v>
      </c>
      <c r="G1213" s="62"/>
      <c r="H1213" s="30">
        <f t="shared" si="38"/>
        <v>17254.12</v>
      </c>
      <c r="I1213" s="30">
        <v>17254.12</v>
      </c>
      <c r="J1213" s="33"/>
      <c r="K1213" s="18"/>
    </row>
    <row r="1214" spans="1:11" ht="24" outlineLevel="1" x14ac:dyDescent="0.2">
      <c r="A1214" s="32" t="s">
        <v>1067</v>
      </c>
      <c r="B1214" s="73">
        <v>43411</v>
      </c>
      <c r="C1214" s="201">
        <v>43830</v>
      </c>
      <c r="D1214" s="176">
        <v>40</v>
      </c>
      <c r="E1214" s="62"/>
      <c r="F1214" s="55">
        <v>2215.0300000000002</v>
      </c>
      <c r="G1214" s="62"/>
      <c r="H1214" s="30">
        <f t="shared" si="38"/>
        <v>2215.0300000000002</v>
      </c>
      <c r="I1214" s="30">
        <v>2215.0300000000002</v>
      </c>
      <c r="J1214" s="33"/>
      <c r="K1214" s="18"/>
    </row>
    <row r="1215" spans="1:11" ht="36" outlineLevel="1" x14ac:dyDescent="0.2">
      <c r="A1215" s="32" t="s">
        <v>1068</v>
      </c>
      <c r="B1215" s="73">
        <v>43363</v>
      </c>
      <c r="C1215" s="201">
        <v>43830</v>
      </c>
      <c r="D1215" s="176">
        <v>40</v>
      </c>
      <c r="E1215" s="62"/>
      <c r="F1215" s="55">
        <v>2215.0300000000002</v>
      </c>
      <c r="G1215" s="62"/>
      <c r="H1215" s="30">
        <f t="shared" si="38"/>
        <v>2215.0300000000002</v>
      </c>
      <c r="I1215" s="30">
        <v>2215.0300000000002</v>
      </c>
      <c r="J1215" s="33"/>
      <c r="K1215" s="18"/>
    </row>
    <row r="1216" spans="1:11" ht="24" outlineLevel="1" x14ac:dyDescent="0.2">
      <c r="A1216" s="32" t="s">
        <v>1069</v>
      </c>
      <c r="B1216" s="73">
        <v>43397</v>
      </c>
      <c r="C1216" s="201">
        <v>43830</v>
      </c>
      <c r="D1216" s="176">
        <v>40</v>
      </c>
      <c r="E1216" s="55">
        <v>54608.51</v>
      </c>
      <c r="F1216" s="55">
        <v>16753.87</v>
      </c>
      <c r="G1216" s="62"/>
      <c r="H1216" s="30">
        <f t="shared" si="38"/>
        <v>71362.38</v>
      </c>
      <c r="I1216" s="30">
        <v>71362.38</v>
      </c>
      <c r="J1216" s="33"/>
      <c r="K1216" s="18"/>
    </row>
    <row r="1217" spans="1:11" ht="12.75" outlineLevel="1" x14ac:dyDescent="0.2">
      <c r="A1217" s="32" t="s">
        <v>1070</v>
      </c>
      <c r="B1217" s="73">
        <v>43397</v>
      </c>
      <c r="C1217" s="201">
        <v>43830</v>
      </c>
      <c r="D1217" s="176">
        <v>40</v>
      </c>
      <c r="E1217" s="62"/>
      <c r="F1217" s="55">
        <v>6755.68</v>
      </c>
      <c r="G1217" s="62"/>
      <c r="H1217" s="30">
        <f t="shared" si="38"/>
        <v>6755.68</v>
      </c>
      <c r="I1217" s="30">
        <v>6755.68</v>
      </c>
      <c r="J1217" s="33"/>
      <c r="K1217" s="18"/>
    </row>
    <row r="1218" spans="1:11" ht="24" outlineLevel="1" x14ac:dyDescent="0.2">
      <c r="A1218" s="32" t="s">
        <v>1071</v>
      </c>
      <c r="B1218" s="73">
        <v>43418</v>
      </c>
      <c r="C1218" s="201">
        <v>43830</v>
      </c>
      <c r="D1218" s="176">
        <v>40</v>
      </c>
      <c r="E1218" s="62"/>
      <c r="F1218" s="199">
        <v>4257.8</v>
      </c>
      <c r="G1218" s="62"/>
      <c r="H1218" s="30">
        <f t="shared" si="38"/>
        <v>4257.8</v>
      </c>
      <c r="I1218" s="30">
        <v>4257.8</v>
      </c>
      <c r="J1218" s="33"/>
      <c r="K1218" s="18"/>
    </row>
    <row r="1219" spans="1:11" ht="24" outlineLevel="1" x14ac:dyDescent="0.2">
      <c r="A1219" s="32" t="s">
        <v>1072</v>
      </c>
      <c r="B1219" s="73">
        <v>43412</v>
      </c>
      <c r="C1219" s="201">
        <v>43830</v>
      </c>
      <c r="D1219" s="176">
        <v>40</v>
      </c>
      <c r="E1219" s="62"/>
      <c r="F1219" s="55">
        <v>7073.01</v>
      </c>
      <c r="G1219" s="62"/>
      <c r="H1219" s="30">
        <f t="shared" si="38"/>
        <v>7073.01</v>
      </c>
      <c r="I1219" s="30">
        <v>7073.01</v>
      </c>
      <c r="J1219" s="33"/>
      <c r="K1219" s="18"/>
    </row>
    <row r="1220" spans="1:11" ht="24" outlineLevel="1" x14ac:dyDescent="0.2">
      <c r="A1220" s="32" t="s">
        <v>1073</v>
      </c>
      <c r="B1220" s="73">
        <v>43432</v>
      </c>
      <c r="C1220" s="201">
        <v>43830</v>
      </c>
      <c r="D1220" s="176">
        <v>40</v>
      </c>
      <c r="E1220" s="62"/>
      <c r="F1220" s="55">
        <v>7934.53</v>
      </c>
      <c r="G1220" s="62"/>
      <c r="H1220" s="30">
        <f t="shared" si="38"/>
        <v>7934.53</v>
      </c>
      <c r="I1220" s="30">
        <v>7934.53</v>
      </c>
      <c r="J1220" s="33"/>
      <c r="K1220" s="18"/>
    </row>
    <row r="1221" spans="1:11" ht="24" outlineLevel="1" x14ac:dyDescent="0.2">
      <c r="A1221" s="32" t="s">
        <v>1074</v>
      </c>
      <c r="B1221" s="73">
        <v>43419</v>
      </c>
      <c r="C1221" s="201">
        <v>43830</v>
      </c>
      <c r="D1221" s="176">
        <v>40</v>
      </c>
      <c r="E1221" s="68">
        <v>27173</v>
      </c>
      <c r="F1221" s="55">
        <v>10306.76</v>
      </c>
      <c r="G1221" s="62"/>
      <c r="H1221" s="30">
        <f t="shared" si="38"/>
        <v>37479.760000000002</v>
      </c>
      <c r="I1221" s="30">
        <v>37479.760000000002</v>
      </c>
      <c r="J1221" s="33"/>
      <c r="K1221" s="18"/>
    </row>
    <row r="1222" spans="1:11" ht="12.75" outlineLevel="1" x14ac:dyDescent="0.2">
      <c r="A1222" s="32" t="s">
        <v>1075</v>
      </c>
      <c r="B1222" s="73">
        <v>43429</v>
      </c>
      <c r="C1222" s="201">
        <v>43830</v>
      </c>
      <c r="D1222" s="176">
        <v>40</v>
      </c>
      <c r="E1222" s="62"/>
      <c r="F1222" s="55">
        <v>2173.65</v>
      </c>
      <c r="G1222" s="62"/>
      <c r="H1222" s="30">
        <f t="shared" si="38"/>
        <v>2173.65</v>
      </c>
      <c r="I1222" s="30">
        <v>2173.65</v>
      </c>
      <c r="J1222" s="33"/>
      <c r="K1222" s="18"/>
    </row>
    <row r="1223" spans="1:11" ht="12.75" outlineLevel="1" x14ac:dyDescent="0.2">
      <c r="A1223" s="32" t="s">
        <v>1076</v>
      </c>
      <c r="B1223" s="73">
        <v>43411</v>
      </c>
      <c r="C1223" s="201">
        <v>43830</v>
      </c>
      <c r="D1223" s="176">
        <v>40</v>
      </c>
      <c r="E1223" s="55">
        <v>45105.02</v>
      </c>
      <c r="F1223" s="55">
        <v>8319.43</v>
      </c>
      <c r="G1223" s="62"/>
      <c r="H1223" s="30">
        <f t="shared" si="38"/>
        <v>53424.45</v>
      </c>
      <c r="I1223" s="30">
        <v>53424.45</v>
      </c>
      <c r="J1223" s="33"/>
      <c r="K1223" s="18"/>
    </row>
    <row r="1224" spans="1:11" ht="24" outlineLevel="1" x14ac:dyDescent="0.2">
      <c r="A1224" s="32" t="s">
        <v>1077</v>
      </c>
      <c r="B1224" s="73">
        <v>43347</v>
      </c>
      <c r="C1224" s="201">
        <v>43830</v>
      </c>
      <c r="D1224" s="176">
        <v>40</v>
      </c>
      <c r="E1224" s="62"/>
      <c r="F1224" s="55">
        <v>18394.43</v>
      </c>
      <c r="G1224" s="62"/>
      <c r="H1224" s="30">
        <f t="shared" si="38"/>
        <v>18394.43</v>
      </c>
      <c r="I1224" s="30">
        <v>18394.43</v>
      </c>
      <c r="J1224" s="33"/>
      <c r="K1224" s="18"/>
    </row>
    <row r="1225" spans="1:11" ht="12.75" outlineLevel="1" x14ac:dyDescent="0.2">
      <c r="A1225" s="32" t="s">
        <v>1078</v>
      </c>
      <c r="B1225" s="73">
        <v>43430</v>
      </c>
      <c r="C1225" s="201">
        <v>43830</v>
      </c>
      <c r="D1225" s="176">
        <v>40</v>
      </c>
      <c r="E1225" s="55">
        <v>41672.93</v>
      </c>
      <c r="F1225" s="55">
        <v>10246.64</v>
      </c>
      <c r="G1225" s="62"/>
      <c r="H1225" s="30">
        <f t="shared" si="38"/>
        <v>51919.57</v>
      </c>
      <c r="I1225" s="30">
        <v>51919.57</v>
      </c>
      <c r="J1225" s="33"/>
      <c r="K1225" s="18"/>
    </row>
    <row r="1226" spans="1:11" ht="12.75" outlineLevel="1" x14ac:dyDescent="0.2">
      <c r="A1226" s="32" t="s">
        <v>1079</v>
      </c>
      <c r="B1226" s="73">
        <v>43430</v>
      </c>
      <c r="C1226" s="201">
        <v>43830</v>
      </c>
      <c r="D1226" s="176">
        <v>40</v>
      </c>
      <c r="E1226" s="55">
        <v>40408.65</v>
      </c>
      <c r="F1226" s="55">
        <v>9928.9500000000007</v>
      </c>
      <c r="G1226" s="62"/>
      <c r="H1226" s="30">
        <f t="shared" si="38"/>
        <v>50337.600000000006</v>
      </c>
      <c r="I1226" s="30">
        <v>50337.599999999999</v>
      </c>
      <c r="J1226" s="33"/>
      <c r="K1226" s="18"/>
    </row>
    <row r="1227" spans="1:11" ht="12.75" outlineLevel="1" x14ac:dyDescent="0.2">
      <c r="A1227" s="32" t="s">
        <v>1080</v>
      </c>
      <c r="B1227" s="73">
        <v>43430</v>
      </c>
      <c r="C1227" s="201">
        <v>43830</v>
      </c>
      <c r="D1227" s="176">
        <v>40</v>
      </c>
      <c r="E1227" s="62"/>
      <c r="F1227" s="55">
        <v>10277.68</v>
      </c>
      <c r="G1227" s="62"/>
      <c r="H1227" s="30">
        <f t="shared" si="38"/>
        <v>10277.68</v>
      </c>
      <c r="I1227" s="30">
        <v>10277.68</v>
      </c>
      <c r="J1227" s="33"/>
      <c r="K1227" s="18"/>
    </row>
    <row r="1228" spans="1:11" ht="12.75" outlineLevel="1" x14ac:dyDescent="0.2">
      <c r="A1228" s="32" t="s">
        <v>1081</v>
      </c>
      <c r="B1228" s="73">
        <v>43432</v>
      </c>
      <c r="C1228" s="201">
        <v>43830</v>
      </c>
      <c r="D1228" s="176">
        <v>40</v>
      </c>
      <c r="E1228" s="55">
        <v>1776.47</v>
      </c>
      <c r="F1228" s="55">
        <v>10564.39</v>
      </c>
      <c r="G1228" s="62"/>
      <c r="H1228" s="30">
        <f t="shared" si="38"/>
        <v>12340.859999999999</v>
      </c>
      <c r="I1228" s="30">
        <v>12340.86</v>
      </c>
      <c r="J1228" s="33"/>
      <c r="K1228" s="18"/>
    </row>
    <row r="1229" spans="1:11" ht="24" outlineLevel="1" x14ac:dyDescent="0.2">
      <c r="A1229" s="32" t="s">
        <v>1082</v>
      </c>
      <c r="B1229" s="73">
        <v>43431</v>
      </c>
      <c r="C1229" s="201">
        <v>43830</v>
      </c>
      <c r="D1229" s="176">
        <v>40</v>
      </c>
      <c r="E1229" s="55">
        <v>41746.589999999997</v>
      </c>
      <c r="F1229" s="55">
        <v>10246.64</v>
      </c>
      <c r="G1229" s="62"/>
      <c r="H1229" s="30">
        <f t="shared" si="38"/>
        <v>51993.229999999996</v>
      </c>
      <c r="I1229" s="30">
        <v>51993.23</v>
      </c>
      <c r="J1229" s="33"/>
      <c r="K1229" s="18"/>
    </row>
    <row r="1230" spans="1:11" ht="24" outlineLevel="1" x14ac:dyDescent="0.2">
      <c r="A1230" s="32" t="s">
        <v>1083</v>
      </c>
      <c r="B1230" s="73">
        <v>43432</v>
      </c>
      <c r="C1230" s="201">
        <v>43830</v>
      </c>
      <c r="D1230" s="176">
        <v>40</v>
      </c>
      <c r="E1230" s="55">
        <v>32556.13</v>
      </c>
      <c r="F1230" s="55">
        <v>10539.76</v>
      </c>
      <c r="G1230" s="62"/>
      <c r="H1230" s="30">
        <f t="shared" si="38"/>
        <v>43095.89</v>
      </c>
      <c r="I1230" s="30">
        <v>43095.89</v>
      </c>
      <c r="J1230" s="33"/>
      <c r="K1230" s="18"/>
    </row>
    <row r="1231" spans="1:11" ht="24" outlineLevel="1" x14ac:dyDescent="0.2">
      <c r="A1231" s="32" t="s">
        <v>1084</v>
      </c>
      <c r="B1231" s="73">
        <v>43397</v>
      </c>
      <c r="C1231" s="201">
        <v>43830</v>
      </c>
      <c r="D1231" s="176">
        <v>40</v>
      </c>
      <c r="E1231" s="199">
        <v>36260.6</v>
      </c>
      <c r="F1231" s="55">
        <v>10194.61</v>
      </c>
      <c r="G1231" s="62"/>
      <c r="H1231" s="30">
        <f t="shared" si="38"/>
        <v>46455.21</v>
      </c>
      <c r="I1231" s="30">
        <v>46455.21</v>
      </c>
      <c r="J1231" s="33"/>
      <c r="K1231" s="18"/>
    </row>
    <row r="1232" spans="1:11" ht="12.75" outlineLevel="1" x14ac:dyDescent="0.2">
      <c r="A1232" s="32" t="s">
        <v>1085</v>
      </c>
      <c r="B1232" s="73">
        <v>43374</v>
      </c>
      <c r="C1232" s="201">
        <v>43830</v>
      </c>
      <c r="D1232" s="176">
        <v>40</v>
      </c>
      <c r="E1232" s="62"/>
      <c r="F1232" s="55">
        <v>9890.65</v>
      </c>
      <c r="G1232" s="62"/>
      <c r="H1232" s="30">
        <f t="shared" si="38"/>
        <v>9890.65</v>
      </c>
      <c r="I1232" s="30">
        <v>9890.65</v>
      </c>
      <c r="J1232" s="33"/>
      <c r="K1232" s="18"/>
    </row>
    <row r="1233" spans="1:11" ht="24" outlineLevel="1" x14ac:dyDescent="0.2">
      <c r="A1233" s="32" t="s">
        <v>1086</v>
      </c>
      <c r="B1233" s="73">
        <v>43363</v>
      </c>
      <c r="C1233" s="201">
        <v>43830</v>
      </c>
      <c r="D1233" s="176">
        <v>40</v>
      </c>
      <c r="E1233" s="62"/>
      <c r="F1233" s="55">
        <v>8937.51</v>
      </c>
      <c r="G1233" s="62"/>
      <c r="H1233" s="30">
        <f t="shared" si="38"/>
        <v>8937.51</v>
      </c>
      <c r="I1233" s="30">
        <v>8937.51</v>
      </c>
      <c r="J1233" s="33"/>
      <c r="K1233" s="18"/>
    </row>
    <row r="1234" spans="1:11" ht="24" outlineLevel="1" x14ac:dyDescent="0.2">
      <c r="A1234" s="32" t="s">
        <v>1087</v>
      </c>
      <c r="B1234" s="73" t="s">
        <v>1819</v>
      </c>
      <c r="C1234" s="201">
        <v>43830</v>
      </c>
      <c r="D1234" s="176">
        <v>40</v>
      </c>
      <c r="E1234" s="62"/>
      <c r="F1234" s="55">
        <v>14369.89</v>
      </c>
      <c r="G1234" s="62"/>
      <c r="H1234" s="30">
        <f t="shared" si="38"/>
        <v>14369.89</v>
      </c>
      <c r="I1234" s="30">
        <v>14369.89</v>
      </c>
      <c r="J1234" s="33"/>
      <c r="K1234" s="18"/>
    </row>
    <row r="1235" spans="1:11" ht="24" outlineLevel="1" x14ac:dyDescent="0.2">
      <c r="A1235" s="32" t="s">
        <v>1088</v>
      </c>
      <c r="B1235" s="73">
        <v>43446</v>
      </c>
      <c r="C1235" s="201">
        <v>43830</v>
      </c>
      <c r="D1235" s="176">
        <v>40</v>
      </c>
      <c r="E1235" s="55">
        <v>1776.47</v>
      </c>
      <c r="F1235" s="55">
        <v>9890.65</v>
      </c>
      <c r="G1235" s="62"/>
      <c r="H1235" s="30">
        <f t="shared" si="38"/>
        <v>11667.119999999999</v>
      </c>
      <c r="I1235" s="30">
        <v>11667.12</v>
      </c>
      <c r="J1235" s="33"/>
      <c r="K1235" s="18"/>
    </row>
    <row r="1236" spans="1:11" ht="24" outlineLevel="1" x14ac:dyDescent="0.2">
      <c r="A1236" s="32" t="s">
        <v>1089</v>
      </c>
      <c r="B1236" s="73">
        <v>43367</v>
      </c>
      <c r="C1236" s="201">
        <v>43830</v>
      </c>
      <c r="D1236" s="176">
        <v>40</v>
      </c>
      <c r="E1236" s="55">
        <v>1776.47</v>
      </c>
      <c r="F1236" s="55">
        <v>9890.65</v>
      </c>
      <c r="G1236" s="62"/>
      <c r="H1236" s="30">
        <f t="shared" si="38"/>
        <v>11667.119999999999</v>
      </c>
      <c r="I1236" s="30">
        <v>11667.12</v>
      </c>
      <c r="J1236" s="33"/>
      <c r="K1236" s="18"/>
    </row>
    <row r="1237" spans="1:11" ht="24" outlineLevel="1" x14ac:dyDescent="0.2">
      <c r="A1237" s="32" t="s">
        <v>1090</v>
      </c>
      <c r="B1237" s="73">
        <v>43329</v>
      </c>
      <c r="C1237" s="201">
        <v>43830</v>
      </c>
      <c r="D1237" s="176">
        <v>40</v>
      </c>
      <c r="E1237" s="55">
        <v>1776.47</v>
      </c>
      <c r="F1237" s="55">
        <v>11479.13</v>
      </c>
      <c r="G1237" s="62"/>
      <c r="H1237" s="30">
        <f t="shared" si="38"/>
        <v>13255.599999999999</v>
      </c>
      <c r="I1237" s="30">
        <v>13255.6</v>
      </c>
      <c r="J1237" s="33"/>
      <c r="K1237" s="18"/>
    </row>
    <row r="1238" spans="1:11" ht="24" outlineLevel="1" x14ac:dyDescent="0.2">
      <c r="A1238" s="32" t="s">
        <v>1091</v>
      </c>
      <c r="B1238" s="73">
        <v>43451</v>
      </c>
      <c r="C1238" s="201">
        <v>43830</v>
      </c>
      <c r="D1238" s="176">
        <v>40</v>
      </c>
      <c r="E1238" s="55">
        <v>1776.47</v>
      </c>
      <c r="F1238" s="55">
        <v>9890.65</v>
      </c>
      <c r="G1238" s="62"/>
      <c r="H1238" s="30">
        <f t="shared" si="38"/>
        <v>11667.119999999999</v>
      </c>
      <c r="I1238" s="30">
        <v>11667.12</v>
      </c>
      <c r="J1238" s="33"/>
      <c r="K1238" s="18"/>
    </row>
    <row r="1239" spans="1:11" ht="24" outlineLevel="1" x14ac:dyDescent="0.2">
      <c r="A1239" s="32" t="s">
        <v>1092</v>
      </c>
      <c r="B1239" s="73">
        <v>43420</v>
      </c>
      <c r="C1239" s="201">
        <v>43830</v>
      </c>
      <c r="D1239" s="176">
        <v>40</v>
      </c>
      <c r="E1239" s="55">
        <v>1776.47</v>
      </c>
      <c r="F1239" s="55">
        <v>9572.89</v>
      </c>
      <c r="G1239" s="62"/>
      <c r="H1239" s="30">
        <f t="shared" si="38"/>
        <v>11349.359999999999</v>
      </c>
      <c r="I1239" s="30">
        <v>11349.36</v>
      </c>
      <c r="J1239" s="33"/>
      <c r="K1239" s="18"/>
    </row>
    <row r="1240" spans="1:11" ht="12.75" outlineLevel="1" x14ac:dyDescent="0.2">
      <c r="A1240" s="32" t="s">
        <v>1093</v>
      </c>
      <c r="B1240" s="73">
        <v>43346</v>
      </c>
      <c r="C1240" s="201">
        <v>43830</v>
      </c>
      <c r="D1240" s="176">
        <v>40</v>
      </c>
      <c r="E1240" s="55">
        <v>40764.129999999997</v>
      </c>
      <c r="F1240" s="55">
        <v>10405.15</v>
      </c>
      <c r="G1240" s="62"/>
      <c r="H1240" s="30">
        <f t="shared" si="38"/>
        <v>51169.279999999999</v>
      </c>
      <c r="I1240" s="30">
        <v>51169.279999999999</v>
      </c>
      <c r="J1240" s="33"/>
      <c r="K1240" s="18"/>
    </row>
    <row r="1241" spans="1:11" ht="24" outlineLevel="1" x14ac:dyDescent="0.2">
      <c r="A1241" s="32" t="s">
        <v>1094</v>
      </c>
      <c r="B1241" s="73"/>
      <c r="C1241" s="201">
        <v>43830</v>
      </c>
      <c r="D1241" s="176">
        <v>40</v>
      </c>
      <c r="E1241" s="199">
        <v>46617.4</v>
      </c>
      <c r="F1241" s="55">
        <v>9470.66</v>
      </c>
      <c r="G1241" s="62"/>
      <c r="H1241" s="30">
        <f t="shared" si="38"/>
        <v>56088.06</v>
      </c>
      <c r="I1241" s="30">
        <v>56088.06</v>
      </c>
      <c r="J1241" s="33"/>
      <c r="K1241" s="18"/>
    </row>
    <row r="1242" spans="1:11" ht="24" outlineLevel="1" x14ac:dyDescent="0.2">
      <c r="A1242" s="32" t="s">
        <v>1095</v>
      </c>
      <c r="B1242" s="73">
        <v>43395</v>
      </c>
      <c r="C1242" s="201">
        <v>43830</v>
      </c>
      <c r="D1242" s="176">
        <v>40</v>
      </c>
      <c r="E1242" s="62"/>
      <c r="F1242" s="55">
        <v>8498.91</v>
      </c>
      <c r="G1242" s="62"/>
      <c r="H1242" s="30">
        <f t="shared" si="38"/>
        <v>8498.91</v>
      </c>
      <c r="I1242" s="30">
        <v>8498.91</v>
      </c>
      <c r="J1242" s="33"/>
      <c r="K1242" s="18"/>
    </row>
    <row r="1243" spans="1:11" ht="24" outlineLevel="1" x14ac:dyDescent="0.2">
      <c r="A1243" s="32" t="s">
        <v>1096</v>
      </c>
      <c r="B1243" s="73">
        <v>43403</v>
      </c>
      <c r="C1243" s="201">
        <v>43830</v>
      </c>
      <c r="D1243" s="176">
        <v>40</v>
      </c>
      <c r="E1243" s="62"/>
      <c r="F1243" s="55">
        <v>16153.84</v>
      </c>
      <c r="G1243" s="62"/>
      <c r="H1243" s="30">
        <f t="shared" ref="H1243:H1306" si="39">E1243+F1243+G1243</f>
        <v>16153.84</v>
      </c>
      <c r="I1243" s="30">
        <v>16153.84</v>
      </c>
      <c r="J1243" s="33"/>
      <c r="K1243" s="18"/>
    </row>
    <row r="1244" spans="1:11" ht="12.75" outlineLevel="1" x14ac:dyDescent="0.2">
      <c r="A1244" s="32" t="s">
        <v>1097</v>
      </c>
      <c r="B1244" s="73">
        <v>43382</v>
      </c>
      <c r="C1244" s="201">
        <v>43830</v>
      </c>
      <c r="D1244" s="176">
        <v>40</v>
      </c>
      <c r="E1244" s="62"/>
      <c r="F1244" s="55">
        <v>10093.94</v>
      </c>
      <c r="G1244" s="62"/>
      <c r="H1244" s="30">
        <f t="shared" si="39"/>
        <v>10093.94</v>
      </c>
      <c r="I1244" s="30">
        <v>10093.94</v>
      </c>
      <c r="J1244" s="33"/>
      <c r="K1244" s="18"/>
    </row>
    <row r="1245" spans="1:11" ht="12.75" outlineLevel="1" x14ac:dyDescent="0.2">
      <c r="A1245" s="32" t="s">
        <v>1098</v>
      </c>
      <c r="B1245" s="73">
        <v>43413</v>
      </c>
      <c r="C1245" s="201">
        <v>43830</v>
      </c>
      <c r="D1245" s="176">
        <v>40</v>
      </c>
      <c r="E1245" s="55">
        <v>41601.24</v>
      </c>
      <c r="F1245" s="55">
        <v>9776.25</v>
      </c>
      <c r="G1245" s="62"/>
      <c r="H1245" s="30">
        <f t="shared" si="39"/>
        <v>51377.49</v>
      </c>
      <c r="I1245" s="30">
        <v>51377.49</v>
      </c>
      <c r="J1245" s="33"/>
      <c r="K1245" s="18"/>
    </row>
    <row r="1246" spans="1:11" ht="12.75" outlineLevel="1" x14ac:dyDescent="0.2">
      <c r="A1246" s="32" t="s">
        <v>1099</v>
      </c>
      <c r="B1246" s="73">
        <v>43427</v>
      </c>
      <c r="C1246" s="201">
        <v>43830</v>
      </c>
      <c r="D1246" s="176">
        <v>40</v>
      </c>
      <c r="E1246" s="62"/>
      <c r="F1246" s="55">
        <v>17133.88</v>
      </c>
      <c r="G1246" s="62"/>
      <c r="H1246" s="30">
        <f t="shared" si="39"/>
        <v>17133.88</v>
      </c>
      <c r="I1246" s="30">
        <v>17133.88</v>
      </c>
      <c r="J1246" s="33"/>
      <c r="K1246" s="18"/>
    </row>
    <row r="1247" spans="1:11" ht="24" outlineLevel="1" x14ac:dyDescent="0.2">
      <c r="A1247" s="32" t="s">
        <v>1100</v>
      </c>
      <c r="B1247" s="73">
        <v>43395</v>
      </c>
      <c r="C1247" s="201">
        <v>43830</v>
      </c>
      <c r="D1247" s="176">
        <v>40</v>
      </c>
      <c r="E1247" s="62"/>
      <c r="F1247" s="55">
        <v>8823.11</v>
      </c>
      <c r="G1247" s="62"/>
      <c r="H1247" s="30">
        <f t="shared" si="39"/>
        <v>8823.11</v>
      </c>
      <c r="I1247" s="30">
        <v>8823.11</v>
      </c>
      <c r="J1247" s="33"/>
      <c r="K1247" s="18"/>
    </row>
    <row r="1248" spans="1:11" ht="12.75" outlineLevel="1" x14ac:dyDescent="0.2">
      <c r="A1248" s="32" t="s">
        <v>1101</v>
      </c>
      <c r="B1248" s="73">
        <v>43430</v>
      </c>
      <c r="C1248" s="201">
        <v>43830</v>
      </c>
      <c r="D1248" s="176">
        <v>40</v>
      </c>
      <c r="E1248" s="62"/>
      <c r="F1248" s="199">
        <v>4908.8</v>
      </c>
      <c r="G1248" s="62"/>
      <c r="H1248" s="30">
        <f t="shared" si="39"/>
        <v>4908.8</v>
      </c>
      <c r="I1248" s="30">
        <v>4908.8</v>
      </c>
      <c r="J1248" s="33"/>
      <c r="K1248" s="18"/>
    </row>
    <row r="1249" spans="1:11" ht="12.75" outlineLevel="1" x14ac:dyDescent="0.2">
      <c r="A1249" s="32" t="s">
        <v>1102</v>
      </c>
      <c r="B1249" s="73">
        <v>43343</v>
      </c>
      <c r="C1249" s="201">
        <v>43830</v>
      </c>
      <c r="D1249" s="176">
        <v>40</v>
      </c>
      <c r="E1249" s="62"/>
      <c r="F1249" s="55">
        <v>2475.37</v>
      </c>
      <c r="G1249" s="62"/>
      <c r="H1249" s="30">
        <f t="shared" si="39"/>
        <v>2475.37</v>
      </c>
      <c r="I1249" s="30">
        <v>2475.37</v>
      </c>
      <c r="J1249" s="33"/>
      <c r="K1249" s="18"/>
    </row>
    <row r="1250" spans="1:11" ht="24" outlineLevel="1" x14ac:dyDescent="0.2">
      <c r="A1250" s="32" t="s">
        <v>1103</v>
      </c>
      <c r="B1250" s="73">
        <v>43430</v>
      </c>
      <c r="C1250" s="201">
        <v>43830</v>
      </c>
      <c r="D1250" s="176">
        <v>40</v>
      </c>
      <c r="E1250" s="62"/>
      <c r="F1250" s="55">
        <v>2042.77</v>
      </c>
      <c r="G1250" s="62"/>
      <c r="H1250" s="30">
        <f t="shared" si="39"/>
        <v>2042.77</v>
      </c>
      <c r="I1250" s="30">
        <v>2042.77</v>
      </c>
      <c r="J1250" s="33"/>
      <c r="K1250" s="18"/>
    </row>
    <row r="1251" spans="1:11" ht="24" outlineLevel="1" x14ac:dyDescent="0.2">
      <c r="A1251" s="32" t="s">
        <v>1104</v>
      </c>
      <c r="B1251" s="73"/>
      <c r="C1251" s="201">
        <v>43830</v>
      </c>
      <c r="D1251" s="176">
        <v>40</v>
      </c>
      <c r="E1251" s="199">
        <v>32612.799999999999</v>
      </c>
      <c r="F1251" s="55">
        <v>10210.68</v>
      </c>
      <c r="G1251" s="62"/>
      <c r="H1251" s="30">
        <f t="shared" si="39"/>
        <v>42823.479999999996</v>
      </c>
      <c r="I1251" s="30">
        <v>42823.48</v>
      </c>
      <c r="J1251" s="33"/>
      <c r="K1251" s="18"/>
    </row>
    <row r="1252" spans="1:11" ht="24" outlineLevel="1" x14ac:dyDescent="0.2">
      <c r="A1252" s="32" t="s">
        <v>1105</v>
      </c>
      <c r="B1252" s="73">
        <v>43370</v>
      </c>
      <c r="C1252" s="201">
        <v>43830</v>
      </c>
      <c r="D1252" s="176">
        <v>40</v>
      </c>
      <c r="E1252" s="55">
        <v>30296.560000000001</v>
      </c>
      <c r="F1252" s="55">
        <v>9886.85</v>
      </c>
      <c r="G1252" s="62"/>
      <c r="H1252" s="30">
        <f t="shared" si="39"/>
        <v>40183.410000000003</v>
      </c>
      <c r="I1252" s="30">
        <v>40183.410000000003</v>
      </c>
      <c r="J1252" s="33"/>
      <c r="K1252" s="18"/>
    </row>
    <row r="1253" spans="1:11" ht="24" outlineLevel="1" x14ac:dyDescent="0.2">
      <c r="A1253" s="32" t="s">
        <v>1106</v>
      </c>
      <c r="B1253" s="73">
        <v>43371</v>
      </c>
      <c r="C1253" s="201">
        <v>43830</v>
      </c>
      <c r="D1253" s="176">
        <v>40</v>
      </c>
      <c r="E1253" s="55">
        <v>2787.89</v>
      </c>
      <c r="F1253" s="55">
        <v>10821.34</v>
      </c>
      <c r="G1253" s="62"/>
      <c r="H1253" s="30">
        <f t="shared" si="39"/>
        <v>13609.23</v>
      </c>
      <c r="I1253" s="30">
        <v>13609.23</v>
      </c>
      <c r="J1253" s="33"/>
      <c r="K1253" s="18"/>
    </row>
    <row r="1254" spans="1:11" ht="24" outlineLevel="1" x14ac:dyDescent="0.2">
      <c r="A1254" s="32" t="s">
        <v>1107</v>
      </c>
      <c r="B1254" s="73">
        <v>43390</v>
      </c>
      <c r="C1254" s="201">
        <v>43830</v>
      </c>
      <c r="D1254" s="176">
        <v>40</v>
      </c>
      <c r="E1254" s="55">
        <v>10570.96</v>
      </c>
      <c r="F1254" s="55">
        <v>10821.34</v>
      </c>
      <c r="G1254" s="62"/>
      <c r="H1254" s="30">
        <f t="shared" si="39"/>
        <v>21392.3</v>
      </c>
      <c r="I1254" s="30">
        <v>21392.3</v>
      </c>
      <c r="J1254" s="33"/>
      <c r="K1254" s="18"/>
    </row>
    <row r="1255" spans="1:11" ht="12.75" outlineLevel="1" x14ac:dyDescent="0.2">
      <c r="A1255" s="32" t="s">
        <v>1108</v>
      </c>
      <c r="B1255" s="73">
        <v>43362</v>
      </c>
      <c r="C1255" s="201">
        <v>43830</v>
      </c>
      <c r="D1255" s="176">
        <v>40</v>
      </c>
      <c r="E1255" s="55">
        <v>33430.21</v>
      </c>
      <c r="F1255" s="199">
        <v>8915.1</v>
      </c>
      <c r="G1255" s="62"/>
      <c r="H1255" s="30">
        <f t="shared" si="39"/>
        <v>42345.31</v>
      </c>
      <c r="I1255" s="30">
        <v>42345.31</v>
      </c>
      <c r="J1255" s="33"/>
      <c r="K1255" s="18"/>
    </row>
    <row r="1256" spans="1:11" ht="24" outlineLevel="1" x14ac:dyDescent="0.2">
      <c r="A1256" s="32" t="s">
        <v>1109</v>
      </c>
      <c r="B1256" s="73">
        <v>43427</v>
      </c>
      <c r="C1256" s="201">
        <v>43830</v>
      </c>
      <c r="D1256" s="176">
        <v>40</v>
      </c>
      <c r="E1256" s="55">
        <v>3512.92</v>
      </c>
      <c r="F1256" s="55">
        <v>10185.93</v>
      </c>
      <c r="G1256" s="62"/>
      <c r="H1256" s="30">
        <f t="shared" si="39"/>
        <v>13698.85</v>
      </c>
      <c r="I1256" s="30">
        <v>13698.85</v>
      </c>
      <c r="J1256" s="33"/>
      <c r="K1256" s="18"/>
    </row>
    <row r="1257" spans="1:11" ht="24" outlineLevel="1" x14ac:dyDescent="0.2">
      <c r="A1257" s="32" t="s">
        <v>1110</v>
      </c>
      <c r="B1257" s="73">
        <v>43437</v>
      </c>
      <c r="C1257" s="201">
        <v>43830</v>
      </c>
      <c r="D1257" s="176">
        <v>40</v>
      </c>
      <c r="E1257" s="62"/>
      <c r="F1257" s="55">
        <v>2678.15</v>
      </c>
      <c r="G1257" s="62"/>
      <c r="H1257" s="30">
        <f t="shared" si="39"/>
        <v>2678.15</v>
      </c>
      <c r="I1257" s="30">
        <v>2678.15</v>
      </c>
      <c r="J1257" s="33"/>
      <c r="K1257" s="18"/>
    </row>
    <row r="1258" spans="1:11" ht="24" outlineLevel="1" x14ac:dyDescent="0.2">
      <c r="A1258" s="32" t="s">
        <v>1111</v>
      </c>
      <c r="B1258" s="73">
        <v>43437</v>
      </c>
      <c r="C1258" s="201">
        <v>43830</v>
      </c>
      <c r="D1258" s="176">
        <v>40</v>
      </c>
      <c r="E1258" s="62"/>
      <c r="F1258" s="55">
        <v>2995.91</v>
      </c>
      <c r="G1258" s="62"/>
      <c r="H1258" s="30">
        <f t="shared" si="39"/>
        <v>2995.91</v>
      </c>
      <c r="I1258" s="30">
        <v>2995.91</v>
      </c>
      <c r="J1258" s="33"/>
      <c r="K1258" s="18"/>
    </row>
    <row r="1259" spans="1:11" ht="24" outlineLevel="1" x14ac:dyDescent="0.2">
      <c r="A1259" s="32" t="s">
        <v>1112</v>
      </c>
      <c r="B1259" s="73">
        <v>43427</v>
      </c>
      <c r="C1259" s="201">
        <v>43830</v>
      </c>
      <c r="D1259" s="176">
        <v>40</v>
      </c>
      <c r="E1259" s="62"/>
      <c r="F1259" s="55">
        <v>2678.15</v>
      </c>
      <c r="G1259" s="62"/>
      <c r="H1259" s="30">
        <f t="shared" si="39"/>
        <v>2678.15</v>
      </c>
      <c r="I1259" s="30">
        <v>2678.15</v>
      </c>
      <c r="J1259" s="33"/>
      <c r="K1259" s="18"/>
    </row>
    <row r="1260" spans="1:11" ht="24" outlineLevel="1" x14ac:dyDescent="0.2">
      <c r="A1260" s="32" t="s">
        <v>1113</v>
      </c>
      <c r="B1260" s="73">
        <v>43427</v>
      </c>
      <c r="C1260" s="201">
        <v>43830</v>
      </c>
      <c r="D1260" s="176">
        <v>40</v>
      </c>
      <c r="E1260" s="55">
        <v>29039.18</v>
      </c>
      <c r="F1260" s="55">
        <v>2678.15</v>
      </c>
      <c r="G1260" s="62"/>
      <c r="H1260" s="30">
        <f t="shared" si="39"/>
        <v>31717.33</v>
      </c>
      <c r="I1260" s="30">
        <v>31717.33</v>
      </c>
      <c r="J1260" s="33"/>
      <c r="K1260" s="18"/>
    </row>
    <row r="1261" spans="1:11" ht="24" outlineLevel="1" x14ac:dyDescent="0.2">
      <c r="A1261" s="32" t="s">
        <v>1114</v>
      </c>
      <c r="B1261" s="73">
        <v>43304</v>
      </c>
      <c r="C1261" s="201">
        <v>43830</v>
      </c>
      <c r="D1261" s="176">
        <v>40</v>
      </c>
      <c r="E1261" s="62"/>
      <c r="F1261" s="55">
        <v>2678.15</v>
      </c>
      <c r="G1261" s="62"/>
      <c r="H1261" s="30">
        <f t="shared" si="39"/>
        <v>2678.15</v>
      </c>
      <c r="I1261" s="30">
        <v>2678.15</v>
      </c>
      <c r="J1261" s="33"/>
      <c r="K1261" s="18"/>
    </row>
    <row r="1262" spans="1:11" ht="12.75" outlineLevel="1" x14ac:dyDescent="0.2">
      <c r="A1262" s="32" t="s">
        <v>1115</v>
      </c>
      <c r="B1262" s="73">
        <v>43376</v>
      </c>
      <c r="C1262" s="201">
        <v>43830</v>
      </c>
      <c r="D1262" s="176">
        <v>40</v>
      </c>
      <c r="E1262" s="62"/>
      <c r="F1262" s="55">
        <v>3338.35</v>
      </c>
      <c r="G1262" s="62"/>
      <c r="H1262" s="30">
        <f t="shared" si="39"/>
        <v>3338.35</v>
      </c>
      <c r="I1262" s="30">
        <v>3338.35</v>
      </c>
      <c r="J1262" s="33"/>
      <c r="K1262" s="18"/>
    </row>
    <row r="1263" spans="1:11" ht="24" outlineLevel="1" x14ac:dyDescent="0.2">
      <c r="A1263" s="32" t="s">
        <v>1116</v>
      </c>
      <c r="B1263" s="73">
        <v>43438</v>
      </c>
      <c r="C1263" s="201">
        <v>43830</v>
      </c>
      <c r="D1263" s="176">
        <v>40</v>
      </c>
      <c r="E1263" s="62"/>
      <c r="F1263" s="55">
        <v>3014.52</v>
      </c>
      <c r="G1263" s="62"/>
      <c r="H1263" s="30">
        <f t="shared" si="39"/>
        <v>3014.52</v>
      </c>
      <c r="I1263" s="30">
        <v>3014.52</v>
      </c>
      <c r="J1263" s="33"/>
      <c r="K1263" s="18"/>
    </row>
    <row r="1264" spans="1:11" ht="24" outlineLevel="1" x14ac:dyDescent="0.2">
      <c r="A1264" s="32" t="s">
        <v>1117</v>
      </c>
      <c r="B1264" s="73">
        <v>43431</v>
      </c>
      <c r="C1264" s="201">
        <v>43830</v>
      </c>
      <c r="D1264" s="176">
        <v>40</v>
      </c>
      <c r="E1264" s="55">
        <v>38999.85</v>
      </c>
      <c r="F1264" s="199">
        <v>9880.4</v>
      </c>
      <c r="G1264" s="62"/>
      <c r="H1264" s="30">
        <f t="shared" si="39"/>
        <v>48880.25</v>
      </c>
      <c r="I1264" s="30">
        <v>48880.25</v>
      </c>
      <c r="J1264" s="33"/>
      <c r="K1264" s="18"/>
    </row>
    <row r="1265" spans="1:11" ht="24" outlineLevel="1" x14ac:dyDescent="0.2">
      <c r="A1265" s="32" t="s">
        <v>1118</v>
      </c>
      <c r="B1265" s="73">
        <v>43430</v>
      </c>
      <c r="C1265" s="201">
        <v>43830</v>
      </c>
      <c r="D1265" s="176">
        <v>40</v>
      </c>
      <c r="E1265" s="55">
        <v>3512.92</v>
      </c>
      <c r="F1265" s="55">
        <v>10179.48</v>
      </c>
      <c r="G1265" s="62"/>
      <c r="H1265" s="30">
        <f t="shared" si="39"/>
        <v>13692.4</v>
      </c>
      <c r="I1265" s="30">
        <v>13692.4</v>
      </c>
      <c r="J1265" s="33"/>
      <c r="K1265" s="18"/>
    </row>
    <row r="1266" spans="1:11" ht="24" outlineLevel="1" x14ac:dyDescent="0.2">
      <c r="A1266" s="32" t="s">
        <v>1119</v>
      </c>
      <c r="B1266" s="73">
        <v>43431</v>
      </c>
      <c r="C1266" s="201">
        <v>43830</v>
      </c>
      <c r="D1266" s="176">
        <v>40</v>
      </c>
      <c r="E1266" s="55">
        <v>1776.47</v>
      </c>
      <c r="F1266" s="55">
        <v>9861.7900000000009</v>
      </c>
      <c r="G1266" s="62"/>
      <c r="H1266" s="30">
        <f t="shared" si="39"/>
        <v>11638.26</v>
      </c>
      <c r="I1266" s="30">
        <v>11638.26</v>
      </c>
      <c r="J1266" s="33"/>
      <c r="K1266" s="18"/>
    </row>
    <row r="1267" spans="1:11" ht="24" outlineLevel="1" x14ac:dyDescent="0.2">
      <c r="A1267" s="32" t="s">
        <v>1120</v>
      </c>
      <c r="B1267" s="73">
        <v>43395</v>
      </c>
      <c r="C1267" s="201">
        <v>43830</v>
      </c>
      <c r="D1267" s="176">
        <v>40</v>
      </c>
      <c r="E1267" s="55">
        <v>1776.47</v>
      </c>
      <c r="F1267" s="55">
        <v>9861.7900000000009</v>
      </c>
      <c r="G1267" s="62"/>
      <c r="H1267" s="30">
        <f t="shared" si="39"/>
        <v>11638.26</v>
      </c>
      <c r="I1267" s="30">
        <v>11638.26</v>
      </c>
      <c r="J1267" s="33"/>
      <c r="K1267" s="18"/>
    </row>
    <row r="1268" spans="1:11" ht="24" outlineLevel="1" x14ac:dyDescent="0.2">
      <c r="A1268" s="32" t="s">
        <v>1121</v>
      </c>
      <c r="B1268" s="73">
        <v>43438</v>
      </c>
      <c r="C1268" s="201">
        <v>43830</v>
      </c>
      <c r="D1268" s="176">
        <v>40</v>
      </c>
      <c r="E1268" s="55">
        <v>1776.47</v>
      </c>
      <c r="F1268" s="55">
        <v>9544.0300000000007</v>
      </c>
      <c r="G1268" s="62"/>
      <c r="H1268" s="30">
        <f t="shared" si="39"/>
        <v>11320.5</v>
      </c>
      <c r="I1268" s="30">
        <v>11320.5</v>
      </c>
      <c r="J1268" s="33"/>
      <c r="K1268" s="18"/>
    </row>
    <row r="1269" spans="1:11" ht="24" outlineLevel="1" x14ac:dyDescent="0.2">
      <c r="A1269" s="32" t="s">
        <v>1122</v>
      </c>
      <c r="B1269" s="73">
        <v>43563</v>
      </c>
      <c r="C1269" s="201">
        <v>43830</v>
      </c>
      <c r="D1269" s="176">
        <v>40</v>
      </c>
      <c r="E1269" s="55">
        <v>1776.47</v>
      </c>
      <c r="F1269" s="55">
        <v>9544.0300000000007</v>
      </c>
      <c r="G1269" s="62"/>
      <c r="H1269" s="30">
        <f t="shared" si="39"/>
        <v>11320.5</v>
      </c>
      <c r="I1269" s="30">
        <v>11320.5</v>
      </c>
      <c r="J1269" s="33"/>
      <c r="K1269" s="18"/>
    </row>
    <row r="1270" spans="1:11" ht="12.75" outlineLevel="1" x14ac:dyDescent="0.2">
      <c r="A1270" s="32" t="s">
        <v>1123</v>
      </c>
      <c r="B1270" s="73">
        <v>43433</v>
      </c>
      <c r="C1270" s="201">
        <v>43830</v>
      </c>
      <c r="D1270" s="176">
        <v>40</v>
      </c>
      <c r="E1270" s="62"/>
      <c r="F1270" s="55">
        <v>14021.89</v>
      </c>
      <c r="G1270" s="62"/>
      <c r="H1270" s="30">
        <f t="shared" si="39"/>
        <v>14021.89</v>
      </c>
      <c r="I1270" s="30">
        <v>14021.89</v>
      </c>
      <c r="J1270" s="33"/>
      <c r="K1270" s="18"/>
    </row>
    <row r="1271" spans="1:11" ht="12.75" outlineLevel="1" x14ac:dyDescent="0.2">
      <c r="A1271" s="32" t="s">
        <v>1124</v>
      </c>
      <c r="B1271" s="73">
        <v>43439</v>
      </c>
      <c r="C1271" s="201">
        <v>43830</v>
      </c>
      <c r="D1271" s="176">
        <v>40</v>
      </c>
      <c r="E1271" s="68">
        <v>53000</v>
      </c>
      <c r="F1271" s="55">
        <v>31850.080000000002</v>
      </c>
      <c r="G1271" s="62"/>
      <c r="H1271" s="30">
        <f t="shared" si="39"/>
        <v>84850.08</v>
      </c>
      <c r="I1271" s="30">
        <v>84850.08</v>
      </c>
      <c r="J1271" s="33"/>
      <c r="K1271" s="18"/>
    </row>
    <row r="1272" spans="1:11" ht="24" outlineLevel="1" x14ac:dyDescent="0.2">
      <c r="A1272" s="32" t="s">
        <v>1125</v>
      </c>
      <c r="B1272" s="73">
        <v>43451</v>
      </c>
      <c r="C1272" s="201">
        <v>43830</v>
      </c>
      <c r="D1272" s="176">
        <v>40</v>
      </c>
      <c r="E1272" s="62"/>
      <c r="F1272" s="55">
        <v>13666.07</v>
      </c>
      <c r="G1272" s="62"/>
      <c r="H1272" s="30">
        <f t="shared" si="39"/>
        <v>13666.07</v>
      </c>
      <c r="I1272" s="30">
        <v>13666.07</v>
      </c>
      <c r="J1272" s="33"/>
      <c r="K1272" s="18"/>
    </row>
    <row r="1273" spans="1:11" ht="24" outlineLevel="1" x14ac:dyDescent="0.2">
      <c r="A1273" s="32" t="s">
        <v>1126</v>
      </c>
      <c r="B1273" s="73"/>
      <c r="C1273" s="201">
        <v>43830</v>
      </c>
      <c r="D1273" s="176">
        <v>40</v>
      </c>
      <c r="E1273" s="55">
        <v>3512.92</v>
      </c>
      <c r="F1273" s="55">
        <v>9454.7199999999993</v>
      </c>
      <c r="G1273" s="62"/>
      <c r="H1273" s="30">
        <f t="shared" si="39"/>
        <v>12967.64</v>
      </c>
      <c r="I1273" s="30">
        <v>12967.64</v>
      </c>
      <c r="J1273" s="33"/>
      <c r="K1273" s="18"/>
    </row>
    <row r="1274" spans="1:11" ht="24" outlineLevel="1" x14ac:dyDescent="0.2">
      <c r="A1274" s="32" t="s">
        <v>1127</v>
      </c>
      <c r="B1274" s="73"/>
      <c r="C1274" s="201">
        <v>43830</v>
      </c>
      <c r="D1274" s="176">
        <v>40</v>
      </c>
      <c r="E1274" s="55">
        <v>1776.47</v>
      </c>
      <c r="F1274" s="55">
        <v>9454.7199999999993</v>
      </c>
      <c r="G1274" s="62"/>
      <c r="H1274" s="30">
        <f t="shared" si="39"/>
        <v>11231.189999999999</v>
      </c>
      <c r="I1274" s="30">
        <v>11231.19</v>
      </c>
      <c r="J1274" s="33"/>
      <c r="K1274" s="18"/>
    </row>
    <row r="1275" spans="1:11" ht="24" outlineLevel="1" x14ac:dyDescent="0.2">
      <c r="A1275" s="32" t="s">
        <v>1128</v>
      </c>
      <c r="B1275" s="73">
        <v>43420</v>
      </c>
      <c r="C1275" s="201">
        <v>43830</v>
      </c>
      <c r="D1275" s="176">
        <v>40</v>
      </c>
      <c r="E1275" s="55">
        <v>3512.92</v>
      </c>
      <c r="F1275" s="55">
        <v>14266.55</v>
      </c>
      <c r="G1275" s="62"/>
      <c r="H1275" s="30">
        <f t="shared" si="39"/>
        <v>17779.47</v>
      </c>
      <c r="I1275" s="30">
        <v>17779.47</v>
      </c>
      <c r="J1275" s="33"/>
      <c r="K1275" s="18"/>
    </row>
    <row r="1276" spans="1:11" ht="12.75" outlineLevel="1" x14ac:dyDescent="0.2">
      <c r="A1276" s="32" t="s">
        <v>1129</v>
      </c>
      <c r="B1276" s="73">
        <v>43420</v>
      </c>
      <c r="C1276" s="201">
        <v>43830</v>
      </c>
      <c r="D1276" s="176">
        <v>40</v>
      </c>
      <c r="E1276" s="62"/>
      <c r="F1276" s="55">
        <v>8194.8700000000008</v>
      </c>
      <c r="G1276" s="62"/>
      <c r="H1276" s="30">
        <f t="shared" si="39"/>
        <v>8194.8700000000008</v>
      </c>
      <c r="I1276" s="30">
        <v>8194.8700000000008</v>
      </c>
      <c r="J1276" s="33"/>
      <c r="K1276" s="18"/>
    </row>
    <row r="1277" spans="1:11" ht="12.75" outlineLevel="1" x14ac:dyDescent="0.2">
      <c r="A1277" s="32" t="s">
        <v>1130</v>
      </c>
      <c r="B1277" s="73">
        <v>43420</v>
      </c>
      <c r="C1277" s="201">
        <v>43830</v>
      </c>
      <c r="D1277" s="176">
        <v>40</v>
      </c>
      <c r="E1277" s="62"/>
      <c r="F1277" s="55">
        <v>15950.84</v>
      </c>
      <c r="G1277" s="62"/>
      <c r="H1277" s="30">
        <f t="shared" si="39"/>
        <v>15950.84</v>
      </c>
      <c r="I1277" s="30">
        <v>15950.84</v>
      </c>
      <c r="J1277" s="33"/>
      <c r="K1277" s="18"/>
    </row>
    <row r="1278" spans="1:11" ht="12.75" outlineLevel="1" x14ac:dyDescent="0.2">
      <c r="A1278" s="32" t="s">
        <v>1131</v>
      </c>
      <c r="B1278" s="73">
        <v>43420</v>
      </c>
      <c r="C1278" s="201">
        <v>43830</v>
      </c>
      <c r="D1278" s="176">
        <v>40</v>
      </c>
      <c r="E1278" s="62"/>
      <c r="F1278" s="55">
        <v>18675.240000000002</v>
      </c>
      <c r="G1278" s="62"/>
      <c r="H1278" s="30">
        <f t="shared" si="39"/>
        <v>18675.240000000002</v>
      </c>
      <c r="I1278" s="30">
        <v>18675.240000000002</v>
      </c>
      <c r="J1278" s="33"/>
      <c r="K1278" s="18"/>
    </row>
    <row r="1279" spans="1:11" ht="24" outlineLevel="1" x14ac:dyDescent="0.2">
      <c r="A1279" s="32" t="s">
        <v>1132</v>
      </c>
      <c r="B1279" s="73">
        <v>43420</v>
      </c>
      <c r="C1279" s="201">
        <v>43830</v>
      </c>
      <c r="D1279" s="176">
        <v>40</v>
      </c>
      <c r="E1279" s="62"/>
      <c r="F1279" s="55">
        <v>10279.35</v>
      </c>
      <c r="G1279" s="62"/>
      <c r="H1279" s="30">
        <f t="shared" si="39"/>
        <v>10279.35</v>
      </c>
      <c r="I1279" s="30">
        <v>10279.35</v>
      </c>
      <c r="J1279" s="33"/>
      <c r="K1279" s="18"/>
    </row>
    <row r="1280" spans="1:11" ht="24" outlineLevel="1" x14ac:dyDescent="0.2">
      <c r="A1280" s="32" t="s">
        <v>1133</v>
      </c>
      <c r="B1280" s="73">
        <v>43420</v>
      </c>
      <c r="C1280" s="201">
        <v>43830</v>
      </c>
      <c r="D1280" s="176">
        <v>40</v>
      </c>
      <c r="E1280" s="62"/>
      <c r="F1280" s="55">
        <v>6354.88</v>
      </c>
      <c r="G1280" s="62"/>
      <c r="H1280" s="30">
        <f t="shared" si="39"/>
        <v>6354.88</v>
      </c>
      <c r="I1280" s="30">
        <v>6354.88</v>
      </c>
      <c r="J1280" s="33"/>
      <c r="K1280" s="18"/>
    </row>
    <row r="1281" spans="1:11" ht="12.75" outlineLevel="1" x14ac:dyDescent="0.2">
      <c r="A1281" s="32" t="s">
        <v>1134</v>
      </c>
      <c r="B1281" s="73">
        <v>43420</v>
      </c>
      <c r="C1281" s="201">
        <v>43830</v>
      </c>
      <c r="D1281" s="176">
        <v>40</v>
      </c>
      <c r="E1281" s="55">
        <v>41400.19</v>
      </c>
      <c r="F1281" s="55">
        <v>9857.08</v>
      </c>
      <c r="G1281" s="62"/>
      <c r="H1281" s="30">
        <f t="shared" si="39"/>
        <v>51257.270000000004</v>
      </c>
      <c r="I1281" s="30">
        <v>51257.27</v>
      </c>
      <c r="J1281" s="33"/>
      <c r="K1281" s="18"/>
    </row>
    <row r="1282" spans="1:11" ht="24" outlineLevel="1" x14ac:dyDescent="0.2">
      <c r="A1282" s="32" t="s">
        <v>1135</v>
      </c>
      <c r="B1282" s="73">
        <v>43419</v>
      </c>
      <c r="C1282" s="201">
        <v>43830</v>
      </c>
      <c r="D1282" s="176">
        <v>40</v>
      </c>
      <c r="E1282" s="55">
        <v>1776.47</v>
      </c>
      <c r="F1282" s="55">
        <v>9221.67</v>
      </c>
      <c r="G1282" s="62"/>
      <c r="H1282" s="30">
        <f t="shared" si="39"/>
        <v>10998.14</v>
      </c>
      <c r="I1282" s="30">
        <v>10998.14</v>
      </c>
      <c r="J1282" s="33"/>
      <c r="K1282" s="18"/>
    </row>
    <row r="1283" spans="1:11" ht="24" outlineLevel="1" x14ac:dyDescent="0.2">
      <c r="A1283" s="32" t="s">
        <v>1136</v>
      </c>
      <c r="B1283" s="73">
        <v>43453</v>
      </c>
      <c r="C1283" s="201">
        <v>43830</v>
      </c>
      <c r="D1283" s="176">
        <v>40</v>
      </c>
      <c r="E1283" s="55">
        <v>1776.47</v>
      </c>
      <c r="F1283" s="55">
        <v>9221.67</v>
      </c>
      <c r="G1283" s="62"/>
      <c r="H1283" s="30">
        <f t="shared" si="39"/>
        <v>10998.14</v>
      </c>
      <c r="I1283" s="30">
        <v>10998.14</v>
      </c>
      <c r="J1283" s="33"/>
      <c r="K1283" s="18"/>
    </row>
    <row r="1284" spans="1:11" ht="24" outlineLevel="1" x14ac:dyDescent="0.2">
      <c r="A1284" s="32" t="s">
        <v>1137</v>
      </c>
      <c r="B1284" s="73">
        <v>43437</v>
      </c>
      <c r="C1284" s="201">
        <v>43830</v>
      </c>
      <c r="D1284" s="176">
        <v>40</v>
      </c>
      <c r="E1284" s="55">
        <v>1776.47</v>
      </c>
      <c r="F1284" s="55">
        <v>9221.67</v>
      </c>
      <c r="G1284" s="62"/>
      <c r="H1284" s="30">
        <f t="shared" si="39"/>
        <v>10998.14</v>
      </c>
      <c r="I1284" s="30">
        <v>10998.14</v>
      </c>
      <c r="J1284" s="33"/>
      <c r="K1284" s="18"/>
    </row>
    <row r="1285" spans="1:11" ht="24" outlineLevel="1" x14ac:dyDescent="0.2">
      <c r="A1285" s="32" t="s">
        <v>1138</v>
      </c>
      <c r="B1285" s="73">
        <v>43392</v>
      </c>
      <c r="C1285" s="201">
        <v>43830</v>
      </c>
      <c r="D1285" s="176">
        <v>40</v>
      </c>
      <c r="E1285" s="55">
        <v>1776.47</v>
      </c>
      <c r="F1285" s="55">
        <v>9221.67</v>
      </c>
      <c r="G1285" s="62"/>
      <c r="H1285" s="30">
        <f t="shared" si="39"/>
        <v>10998.14</v>
      </c>
      <c r="I1285" s="30">
        <v>10998.14</v>
      </c>
      <c r="J1285" s="33"/>
      <c r="K1285" s="18"/>
    </row>
    <row r="1286" spans="1:11" ht="24" outlineLevel="1" x14ac:dyDescent="0.2">
      <c r="A1286" s="32" t="s">
        <v>1139</v>
      </c>
      <c r="B1286" s="73"/>
      <c r="C1286" s="201">
        <v>43830</v>
      </c>
      <c r="D1286" s="176">
        <v>40</v>
      </c>
      <c r="E1286" s="55">
        <v>1776.47</v>
      </c>
      <c r="F1286" s="55">
        <v>9403.94</v>
      </c>
      <c r="G1286" s="62"/>
      <c r="H1286" s="30">
        <f t="shared" si="39"/>
        <v>11180.41</v>
      </c>
      <c r="I1286" s="30">
        <v>11180.41</v>
      </c>
      <c r="J1286" s="33"/>
      <c r="K1286" s="18"/>
    </row>
    <row r="1287" spans="1:11" ht="24" outlineLevel="1" x14ac:dyDescent="0.2">
      <c r="A1287" s="32" t="s">
        <v>1140</v>
      </c>
      <c r="B1287" s="73">
        <v>43418</v>
      </c>
      <c r="C1287" s="201">
        <v>43830</v>
      </c>
      <c r="D1287" s="176">
        <v>40</v>
      </c>
      <c r="E1287" s="55">
        <v>1776.47</v>
      </c>
      <c r="F1287" s="55">
        <v>9403.94</v>
      </c>
      <c r="G1287" s="62"/>
      <c r="H1287" s="30">
        <f t="shared" si="39"/>
        <v>11180.41</v>
      </c>
      <c r="I1287" s="30">
        <v>11180.41</v>
      </c>
      <c r="J1287" s="33"/>
      <c r="K1287" s="18"/>
    </row>
    <row r="1288" spans="1:11" ht="12.75" outlineLevel="1" x14ac:dyDescent="0.2">
      <c r="A1288" s="32" t="s">
        <v>1141</v>
      </c>
      <c r="B1288" s="73">
        <v>43430</v>
      </c>
      <c r="C1288" s="201">
        <v>43830</v>
      </c>
      <c r="D1288" s="176">
        <v>40</v>
      </c>
      <c r="E1288" s="55">
        <v>1776.47</v>
      </c>
      <c r="F1288" s="55">
        <v>9403.94</v>
      </c>
      <c r="G1288" s="62"/>
      <c r="H1288" s="30">
        <f t="shared" si="39"/>
        <v>11180.41</v>
      </c>
      <c r="I1288" s="30">
        <v>11180.41</v>
      </c>
      <c r="J1288" s="33"/>
      <c r="K1288" s="18"/>
    </row>
    <row r="1289" spans="1:11" ht="24" outlineLevel="1" x14ac:dyDescent="0.2">
      <c r="A1289" s="32" t="s">
        <v>1142</v>
      </c>
      <c r="B1289" s="73">
        <v>43417</v>
      </c>
      <c r="C1289" s="201">
        <v>43830</v>
      </c>
      <c r="D1289" s="176">
        <v>40</v>
      </c>
      <c r="E1289" s="55">
        <v>3512.92</v>
      </c>
      <c r="F1289" s="55">
        <v>9221.67</v>
      </c>
      <c r="G1289" s="62"/>
      <c r="H1289" s="30">
        <f t="shared" si="39"/>
        <v>12734.59</v>
      </c>
      <c r="I1289" s="30">
        <v>12734.59</v>
      </c>
      <c r="J1289" s="33"/>
      <c r="K1289" s="18"/>
    </row>
    <row r="1290" spans="1:11" ht="24" outlineLevel="1" x14ac:dyDescent="0.2">
      <c r="A1290" s="32" t="s">
        <v>1143</v>
      </c>
      <c r="B1290" s="73">
        <v>43398</v>
      </c>
      <c r="C1290" s="201">
        <v>43830</v>
      </c>
      <c r="D1290" s="176">
        <v>40</v>
      </c>
      <c r="E1290" s="55">
        <v>1776.47</v>
      </c>
      <c r="F1290" s="55">
        <v>8586.2199999999993</v>
      </c>
      <c r="G1290" s="62"/>
      <c r="H1290" s="30">
        <f t="shared" si="39"/>
        <v>10362.689999999999</v>
      </c>
      <c r="I1290" s="30">
        <v>10362.69</v>
      </c>
      <c r="J1290" s="33"/>
      <c r="K1290" s="18"/>
    </row>
    <row r="1291" spans="1:11" ht="24" outlineLevel="1" x14ac:dyDescent="0.2">
      <c r="A1291" s="32" t="s">
        <v>1144</v>
      </c>
      <c r="B1291" s="73">
        <v>43430</v>
      </c>
      <c r="C1291" s="201">
        <v>43830</v>
      </c>
      <c r="D1291" s="176">
        <v>40</v>
      </c>
      <c r="E1291" s="55">
        <v>1776.47</v>
      </c>
      <c r="F1291" s="55">
        <v>8586.2199999999993</v>
      </c>
      <c r="G1291" s="62"/>
      <c r="H1291" s="30">
        <f t="shared" si="39"/>
        <v>10362.689999999999</v>
      </c>
      <c r="I1291" s="30">
        <v>10362.69</v>
      </c>
      <c r="J1291" s="33"/>
      <c r="K1291" s="18"/>
    </row>
    <row r="1292" spans="1:11" ht="24" outlineLevel="1" x14ac:dyDescent="0.2">
      <c r="A1292" s="32" t="s">
        <v>1145</v>
      </c>
      <c r="B1292" s="73">
        <v>43396</v>
      </c>
      <c r="C1292" s="201">
        <v>43830</v>
      </c>
      <c r="D1292" s="176">
        <v>40</v>
      </c>
      <c r="E1292" s="55">
        <v>33848.949999999997</v>
      </c>
      <c r="F1292" s="55">
        <v>10810.18</v>
      </c>
      <c r="G1292" s="62"/>
      <c r="H1292" s="30">
        <f t="shared" si="39"/>
        <v>44659.13</v>
      </c>
      <c r="I1292" s="30">
        <v>44659.13</v>
      </c>
      <c r="J1292" s="33"/>
      <c r="K1292" s="18"/>
    </row>
    <row r="1293" spans="1:11" ht="24" outlineLevel="1" x14ac:dyDescent="0.2">
      <c r="A1293" s="32" t="s">
        <v>1146</v>
      </c>
      <c r="B1293" s="73">
        <v>43423</v>
      </c>
      <c r="C1293" s="201">
        <v>43830</v>
      </c>
      <c r="D1293" s="176">
        <v>40</v>
      </c>
      <c r="E1293" s="55">
        <v>40583.67</v>
      </c>
      <c r="F1293" s="55">
        <v>9587.52</v>
      </c>
      <c r="G1293" s="62"/>
      <c r="H1293" s="30">
        <f t="shared" si="39"/>
        <v>50171.19</v>
      </c>
      <c r="I1293" s="30">
        <v>50171.19</v>
      </c>
      <c r="J1293" s="33"/>
      <c r="K1293" s="18"/>
    </row>
    <row r="1294" spans="1:11" ht="12.75" outlineLevel="1" x14ac:dyDescent="0.2">
      <c r="A1294" s="32" t="s">
        <v>1147</v>
      </c>
      <c r="B1294" s="73">
        <v>43417</v>
      </c>
      <c r="C1294" s="201">
        <v>43830</v>
      </c>
      <c r="D1294" s="176">
        <v>40</v>
      </c>
      <c r="E1294" s="62"/>
      <c r="F1294" s="55">
        <v>19263.330000000002</v>
      </c>
      <c r="G1294" s="62"/>
      <c r="H1294" s="30">
        <f t="shared" si="39"/>
        <v>19263.330000000002</v>
      </c>
      <c r="I1294" s="30">
        <v>19263.330000000002</v>
      </c>
      <c r="J1294" s="33"/>
      <c r="K1294" s="18"/>
    </row>
    <row r="1295" spans="1:11" ht="24" outlineLevel="1" x14ac:dyDescent="0.2">
      <c r="A1295" s="32" t="s">
        <v>1148</v>
      </c>
      <c r="B1295" s="73">
        <v>43441</v>
      </c>
      <c r="C1295" s="201">
        <v>43830</v>
      </c>
      <c r="D1295" s="176">
        <v>40</v>
      </c>
      <c r="E1295" s="55">
        <v>40604.75</v>
      </c>
      <c r="F1295" s="55">
        <v>9587.52</v>
      </c>
      <c r="G1295" s="62"/>
      <c r="H1295" s="30">
        <f t="shared" si="39"/>
        <v>50192.270000000004</v>
      </c>
      <c r="I1295" s="30">
        <v>50192.27</v>
      </c>
      <c r="J1295" s="33"/>
      <c r="K1295" s="18"/>
    </row>
    <row r="1296" spans="1:11" ht="24" outlineLevel="1" x14ac:dyDescent="0.2">
      <c r="A1296" s="32" t="s">
        <v>1149</v>
      </c>
      <c r="B1296" s="73">
        <v>43439</v>
      </c>
      <c r="C1296" s="201">
        <v>43830</v>
      </c>
      <c r="D1296" s="176">
        <v>40</v>
      </c>
      <c r="E1296" s="55">
        <v>38220.519999999997</v>
      </c>
      <c r="F1296" s="55">
        <v>11310.12</v>
      </c>
      <c r="G1296" s="62"/>
      <c r="H1296" s="30">
        <f t="shared" si="39"/>
        <v>49530.64</v>
      </c>
      <c r="I1296" s="30">
        <v>49530.64</v>
      </c>
      <c r="J1296" s="33"/>
      <c r="K1296" s="18"/>
    </row>
    <row r="1297" spans="1:11" ht="24" outlineLevel="1" x14ac:dyDescent="0.2">
      <c r="A1297" s="32" t="s">
        <v>1150</v>
      </c>
      <c r="B1297" s="73">
        <v>43402</v>
      </c>
      <c r="C1297" s="201">
        <v>43830</v>
      </c>
      <c r="D1297" s="176">
        <v>40</v>
      </c>
      <c r="E1297" s="62"/>
      <c r="F1297" s="55">
        <v>2450.62</v>
      </c>
      <c r="G1297" s="62"/>
      <c r="H1297" s="30">
        <f t="shared" si="39"/>
        <v>2450.62</v>
      </c>
      <c r="I1297" s="30">
        <v>2450.62</v>
      </c>
      <c r="J1297" s="33"/>
      <c r="K1297" s="18"/>
    </row>
    <row r="1298" spans="1:11" ht="24" outlineLevel="1" x14ac:dyDescent="0.2">
      <c r="A1298" s="32" t="s">
        <v>1151</v>
      </c>
      <c r="B1298" s="73">
        <v>43439</v>
      </c>
      <c r="C1298" s="201">
        <v>43830</v>
      </c>
      <c r="D1298" s="176">
        <v>40</v>
      </c>
      <c r="E1298" s="204">
        <v>215.7</v>
      </c>
      <c r="F1298" s="55">
        <v>3949.01</v>
      </c>
      <c r="G1298" s="62"/>
      <c r="H1298" s="30">
        <f t="shared" si="39"/>
        <v>4164.71</v>
      </c>
      <c r="I1298" s="30">
        <v>4164.71</v>
      </c>
      <c r="J1298" s="33"/>
      <c r="K1298" s="18"/>
    </row>
    <row r="1299" spans="1:11" ht="24" outlineLevel="1" x14ac:dyDescent="0.2">
      <c r="A1299" s="32" t="s">
        <v>1152</v>
      </c>
      <c r="B1299" s="73">
        <v>43440</v>
      </c>
      <c r="C1299" s="201">
        <v>43830</v>
      </c>
      <c r="D1299" s="176">
        <v>40</v>
      </c>
      <c r="E1299" s="62"/>
      <c r="F1299" s="55">
        <v>2591.27</v>
      </c>
      <c r="G1299" s="62"/>
      <c r="H1299" s="30">
        <f t="shared" si="39"/>
        <v>2591.27</v>
      </c>
      <c r="I1299" s="30">
        <v>2591.27</v>
      </c>
      <c r="J1299" s="33"/>
      <c r="K1299" s="18"/>
    </row>
    <row r="1300" spans="1:11" ht="24" outlineLevel="1" x14ac:dyDescent="0.2">
      <c r="A1300" s="32" t="s">
        <v>1153</v>
      </c>
      <c r="B1300" s="73">
        <v>43454</v>
      </c>
      <c r="C1300" s="201">
        <v>43830</v>
      </c>
      <c r="D1300" s="176">
        <v>40</v>
      </c>
      <c r="E1300" s="62"/>
      <c r="F1300" s="55">
        <v>3812.45</v>
      </c>
      <c r="G1300" s="62"/>
      <c r="H1300" s="30">
        <f t="shared" si="39"/>
        <v>3812.45</v>
      </c>
      <c r="I1300" s="30">
        <v>3812.45</v>
      </c>
      <c r="J1300" s="33"/>
      <c r="K1300" s="18"/>
    </row>
    <row r="1301" spans="1:11" ht="24" outlineLevel="1" x14ac:dyDescent="0.2">
      <c r="A1301" s="32" t="s">
        <v>1154</v>
      </c>
      <c r="B1301" s="73"/>
      <c r="C1301" s="201">
        <v>43830</v>
      </c>
      <c r="D1301" s="176">
        <v>40</v>
      </c>
      <c r="E1301" s="62"/>
      <c r="F1301" s="55">
        <v>12005.21</v>
      </c>
      <c r="G1301" s="62"/>
      <c r="H1301" s="30">
        <f t="shared" si="39"/>
        <v>12005.21</v>
      </c>
      <c r="I1301" s="30">
        <v>12005.21</v>
      </c>
      <c r="J1301" s="33"/>
      <c r="K1301" s="18"/>
    </row>
    <row r="1302" spans="1:11" ht="12.75" outlineLevel="1" x14ac:dyDescent="0.2">
      <c r="A1302" s="32" t="s">
        <v>1155</v>
      </c>
      <c r="B1302" s="73">
        <v>43501</v>
      </c>
      <c r="C1302" s="201">
        <v>43830</v>
      </c>
      <c r="D1302" s="176">
        <v>40</v>
      </c>
      <c r="E1302" s="62"/>
      <c r="F1302" s="55">
        <v>3949.01</v>
      </c>
      <c r="G1302" s="62"/>
      <c r="H1302" s="30">
        <f t="shared" si="39"/>
        <v>3949.01</v>
      </c>
      <c r="I1302" s="30">
        <v>3949.01</v>
      </c>
      <c r="J1302" s="33"/>
      <c r="K1302" s="18"/>
    </row>
    <row r="1303" spans="1:11" ht="12.75" outlineLevel="1" x14ac:dyDescent="0.2">
      <c r="A1303" s="32" t="s">
        <v>1156</v>
      </c>
      <c r="B1303" s="73">
        <v>43397</v>
      </c>
      <c r="C1303" s="201">
        <v>43830</v>
      </c>
      <c r="D1303" s="176">
        <v>40</v>
      </c>
      <c r="E1303" s="55">
        <v>29911.49</v>
      </c>
      <c r="F1303" s="55">
        <v>10279.35</v>
      </c>
      <c r="G1303" s="62"/>
      <c r="H1303" s="30">
        <f t="shared" si="39"/>
        <v>40190.840000000004</v>
      </c>
      <c r="I1303" s="30">
        <v>40190.839999999997</v>
      </c>
      <c r="J1303" s="33"/>
      <c r="K1303" s="18"/>
    </row>
    <row r="1304" spans="1:11" ht="24" outlineLevel="1" x14ac:dyDescent="0.2">
      <c r="A1304" s="32" t="s">
        <v>1157</v>
      </c>
      <c r="B1304" s="73">
        <v>43406</v>
      </c>
      <c r="C1304" s="201">
        <v>43830</v>
      </c>
      <c r="D1304" s="176">
        <v>40</v>
      </c>
      <c r="E1304" s="62"/>
      <c r="F1304" s="55">
        <v>2995.91</v>
      </c>
      <c r="G1304" s="62"/>
      <c r="H1304" s="30">
        <f t="shared" si="39"/>
        <v>2995.91</v>
      </c>
      <c r="I1304" s="30">
        <v>2995.91</v>
      </c>
      <c r="J1304" s="33"/>
      <c r="K1304" s="18"/>
    </row>
    <row r="1305" spans="1:11" ht="24" outlineLevel="1" x14ac:dyDescent="0.2">
      <c r="A1305" s="32" t="s">
        <v>1158</v>
      </c>
      <c r="B1305" s="73">
        <v>43362</v>
      </c>
      <c r="C1305" s="201">
        <v>43830</v>
      </c>
      <c r="D1305" s="176">
        <v>40</v>
      </c>
      <c r="E1305" s="62"/>
      <c r="F1305" s="55">
        <v>2995.91</v>
      </c>
      <c r="G1305" s="62"/>
      <c r="H1305" s="30">
        <f t="shared" si="39"/>
        <v>2995.91</v>
      </c>
      <c r="I1305" s="30">
        <v>2995.91</v>
      </c>
      <c r="J1305" s="33"/>
      <c r="K1305" s="18"/>
    </row>
    <row r="1306" spans="1:11" ht="24" outlineLevel="1" x14ac:dyDescent="0.2">
      <c r="A1306" s="32" t="s">
        <v>1159</v>
      </c>
      <c r="B1306" s="73">
        <v>43329</v>
      </c>
      <c r="C1306" s="201">
        <v>43830</v>
      </c>
      <c r="D1306" s="176">
        <v>40</v>
      </c>
      <c r="E1306" s="55">
        <v>49254.81</v>
      </c>
      <c r="F1306" s="55">
        <v>9428.69</v>
      </c>
      <c r="G1306" s="62"/>
      <c r="H1306" s="30">
        <f t="shared" si="39"/>
        <v>58683.5</v>
      </c>
      <c r="I1306" s="30">
        <v>58683.5</v>
      </c>
      <c r="J1306" s="33"/>
      <c r="K1306" s="18"/>
    </row>
    <row r="1307" spans="1:11" ht="12.75" outlineLevel="1" x14ac:dyDescent="0.2">
      <c r="A1307" s="32" t="s">
        <v>1160</v>
      </c>
      <c r="B1307" s="73">
        <v>43361</v>
      </c>
      <c r="C1307" s="201">
        <v>43830</v>
      </c>
      <c r="D1307" s="176">
        <v>40</v>
      </c>
      <c r="E1307" s="62"/>
      <c r="F1307" s="55">
        <v>9221.67</v>
      </c>
      <c r="G1307" s="62"/>
      <c r="H1307" s="30">
        <f t="shared" ref="H1307:H1370" si="40">E1307+F1307+G1307</f>
        <v>9221.67</v>
      </c>
      <c r="I1307" s="30">
        <v>9221.67</v>
      </c>
      <c r="J1307" s="33"/>
      <c r="K1307" s="18"/>
    </row>
    <row r="1308" spans="1:11" ht="24" outlineLevel="1" x14ac:dyDescent="0.2">
      <c r="A1308" s="32" t="s">
        <v>1161</v>
      </c>
      <c r="B1308" s="73">
        <v>43319</v>
      </c>
      <c r="C1308" s="201">
        <v>43830</v>
      </c>
      <c r="D1308" s="176">
        <v>40</v>
      </c>
      <c r="E1308" s="55">
        <v>49313.06</v>
      </c>
      <c r="F1308" s="55">
        <v>9905.2099999999991</v>
      </c>
      <c r="G1308" s="62"/>
      <c r="H1308" s="30">
        <f t="shared" si="40"/>
        <v>59218.27</v>
      </c>
      <c r="I1308" s="30">
        <v>59218.27</v>
      </c>
      <c r="J1308" s="33"/>
      <c r="K1308" s="18"/>
    </row>
    <row r="1309" spans="1:11" ht="24" outlineLevel="1" x14ac:dyDescent="0.2">
      <c r="A1309" s="32" t="s">
        <v>1162</v>
      </c>
      <c r="B1309" s="73">
        <v>43390</v>
      </c>
      <c r="C1309" s="201">
        <v>43830</v>
      </c>
      <c r="D1309" s="176">
        <v>40</v>
      </c>
      <c r="E1309" s="62"/>
      <c r="F1309" s="55">
        <v>9587.52</v>
      </c>
      <c r="G1309" s="62"/>
      <c r="H1309" s="30">
        <f t="shared" si="40"/>
        <v>9587.52</v>
      </c>
      <c r="I1309" s="30">
        <v>9587.52</v>
      </c>
      <c r="J1309" s="33"/>
      <c r="K1309" s="18"/>
    </row>
    <row r="1310" spans="1:11" ht="24" outlineLevel="1" x14ac:dyDescent="0.2">
      <c r="A1310" s="32" t="s">
        <v>1163</v>
      </c>
      <c r="B1310" s="73">
        <v>43185</v>
      </c>
      <c r="C1310" s="201">
        <v>43830</v>
      </c>
      <c r="D1310" s="176">
        <v>40</v>
      </c>
      <c r="E1310" s="62"/>
      <c r="F1310" s="55">
        <v>9587.52</v>
      </c>
      <c r="G1310" s="62"/>
      <c r="H1310" s="30">
        <f t="shared" si="40"/>
        <v>9587.52</v>
      </c>
      <c r="I1310" s="30">
        <v>9587.52</v>
      </c>
      <c r="J1310" s="33"/>
      <c r="K1310" s="18"/>
    </row>
    <row r="1311" spans="1:11" ht="24" outlineLevel="1" x14ac:dyDescent="0.2">
      <c r="A1311" s="32" t="s">
        <v>1164</v>
      </c>
      <c r="B1311" s="73">
        <v>43208</v>
      </c>
      <c r="C1311" s="201">
        <v>43830</v>
      </c>
      <c r="D1311" s="176">
        <v>40</v>
      </c>
      <c r="E1311" s="62"/>
      <c r="F1311" s="55">
        <v>10858.35</v>
      </c>
      <c r="G1311" s="62"/>
      <c r="H1311" s="30">
        <f t="shared" si="40"/>
        <v>10858.35</v>
      </c>
      <c r="I1311" s="30">
        <v>10858.35</v>
      </c>
      <c r="J1311" s="33"/>
      <c r="K1311" s="18"/>
    </row>
    <row r="1312" spans="1:11" ht="12.75" outlineLevel="1" x14ac:dyDescent="0.2">
      <c r="A1312" s="32" t="s">
        <v>1165</v>
      </c>
      <c r="B1312" s="73">
        <v>43430</v>
      </c>
      <c r="C1312" s="201">
        <v>43830</v>
      </c>
      <c r="D1312" s="176">
        <v>40</v>
      </c>
      <c r="E1312" s="199">
        <v>46445.4</v>
      </c>
      <c r="F1312" s="55">
        <v>9752.67</v>
      </c>
      <c r="G1312" s="62"/>
      <c r="H1312" s="30">
        <f t="shared" si="40"/>
        <v>56198.07</v>
      </c>
      <c r="I1312" s="30">
        <v>56198.07</v>
      </c>
      <c r="J1312" s="33"/>
      <c r="K1312" s="18"/>
    </row>
    <row r="1313" spans="1:11" ht="24" outlineLevel="1" x14ac:dyDescent="0.2">
      <c r="A1313" s="32" t="s">
        <v>1166</v>
      </c>
      <c r="B1313" s="73">
        <v>43368</v>
      </c>
      <c r="C1313" s="201">
        <v>43830</v>
      </c>
      <c r="D1313" s="176">
        <v>40</v>
      </c>
      <c r="E1313" s="55">
        <v>1811.93</v>
      </c>
      <c r="F1313" s="55">
        <v>9595.4699999999993</v>
      </c>
      <c r="G1313" s="62"/>
      <c r="H1313" s="30">
        <f t="shared" si="40"/>
        <v>11407.4</v>
      </c>
      <c r="I1313" s="30">
        <v>11407.4</v>
      </c>
      <c r="J1313" s="33"/>
      <c r="K1313" s="18"/>
    </row>
    <row r="1314" spans="1:11" ht="24" outlineLevel="1" x14ac:dyDescent="0.2">
      <c r="A1314" s="32" t="s">
        <v>1167</v>
      </c>
      <c r="B1314" s="73">
        <v>43405</v>
      </c>
      <c r="C1314" s="201">
        <v>43830</v>
      </c>
      <c r="D1314" s="176">
        <v>40</v>
      </c>
      <c r="E1314" s="62"/>
      <c r="F1314" s="55">
        <v>3014.52</v>
      </c>
      <c r="G1314" s="62"/>
      <c r="H1314" s="30">
        <f t="shared" si="40"/>
        <v>3014.52</v>
      </c>
      <c r="I1314" s="30">
        <v>3014.52</v>
      </c>
      <c r="J1314" s="33"/>
      <c r="K1314" s="18"/>
    </row>
    <row r="1315" spans="1:11" ht="24" outlineLevel="1" x14ac:dyDescent="0.2">
      <c r="A1315" s="32" t="s">
        <v>1168</v>
      </c>
      <c r="B1315" s="73">
        <v>43396</v>
      </c>
      <c r="C1315" s="201">
        <v>43830</v>
      </c>
      <c r="D1315" s="176">
        <v>40</v>
      </c>
      <c r="E1315" s="62"/>
      <c r="F1315" s="55">
        <v>3662.33</v>
      </c>
      <c r="G1315" s="62"/>
      <c r="H1315" s="30">
        <f t="shared" si="40"/>
        <v>3662.33</v>
      </c>
      <c r="I1315" s="30">
        <v>3662.33</v>
      </c>
      <c r="J1315" s="33"/>
      <c r="K1315" s="18"/>
    </row>
    <row r="1316" spans="1:11" ht="24" outlineLevel="1" x14ac:dyDescent="0.2">
      <c r="A1316" s="32" t="s">
        <v>1169</v>
      </c>
      <c r="B1316" s="73">
        <v>43396</v>
      </c>
      <c r="C1316" s="201">
        <v>43830</v>
      </c>
      <c r="D1316" s="176">
        <v>40</v>
      </c>
      <c r="E1316" s="62"/>
      <c r="F1316" s="55">
        <v>2223.9699999999998</v>
      </c>
      <c r="G1316" s="62"/>
      <c r="H1316" s="30">
        <f t="shared" si="40"/>
        <v>2223.9699999999998</v>
      </c>
      <c r="I1316" s="30">
        <v>2223.9699999999998</v>
      </c>
      <c r="J1316" s="33"/>
      <c r="K1316" s="18"/>
    </row>
    <row r="1317" spans="1:11" ht="24" outlineLevel="1" x14ac:dyDescent="0.2">
      <c r="A1317" s="32" t="s">
        <v>1170</v>
      </c>
      <c r="B1317" s="73">
        <v>43402</v>
      </c>
      <c r="C1317" s="201">
        <v>43830</v>
      </c>
      <c r="D1317" s="176">
        <v>40</v>
      </c>
      <c r="E1317" s="62"/>
      <c r="F1317" s="55">
        <v>3886.85</v>
      </c>
      <c r="G1317" s="62"/>
      <c r="H1317" s="30">
        <f t="shared" si="40"/>
        <v>3886.85</v>
      </c>
      <c r="I1317" s="30">
        <v>3886.85</v>
      </c>
      <c r="J1317" s="33"/>
      <c r="K1317" s="18"/>
    </row>
    <row r="1318" spans="1:11" ht="12.75" outlineLevel="1" x14ac:dyDescent="0.2">
      <c r="A1318" s="32" t="s">
        <v>1171</v>
      </c>
      <c r="B1318" s="73">
        <v>43410</v>
      </c>
      <c r="C1318" s="201">
        <v>43830</v>
      </c>
      <c r="D1318" s="176">
        <v>40</v>
      </c>
      <c r="E1318" s="55">
        <v>39783.480000000003</v>
      </c>
      <c r="F1318" s="55">
        <v>10407.86</v>
      </c>
      <c r="G1318" s="62"/>
      <c r="H1318" s="30">
        <f t="shared" si="40"/>
        <v>50191.340000000004</v>
      </c>
      <c r="I1318" s="30">
        <v>50191.34</v>
      </c>
      <c r="J1318" s="33"/>
      <c r="K1318" s="18"/>
    </row>
    <row r="1319" spans="1:11" ht="24" outlineLevel="1" x14ac:dyDescent="0.2">
      <c r="A1319" s="32" t="s">
        <v>1172</v>
      </c>
      <c r="B1319" s="73">
        <v>43410</v>
      </c>
      <c r="C1319" s="201">
        <v>43830</v>
      </c>
      <c r="D1319" s="176">
        <v>40</v>
      </c>
      <c r="E1319" s="55">
        <v>25070.07</v>
      </c>
      <c r="F1319" s="55">
        <v>20125.77</v>
      </c>
      <c r="G1319" s="62"/>
      <c r="H1319" s="30">
        <f t="shared" si="40"/>
        <v>45195.839999999997</v>
      </c>
      <c r="I1319" s="30">
        <v>45195.839999999997</v>
      </c>
      <c r="J1319" s="33"/>
      <c r="K1319" s="18"/>
    </row>
    <row r="1320" spans="1:11" ht="24" outlineLevel="1" x14ac:dyDescent="0.2">
      <c r="A1320" s="32" t="s">
        <v>1173</v>
      </c>
      <c r="B1320" s="73">
        <v>43410</v>
      </c>
      <c r="C1320" s="201">
        <v>43830</v>
      </c>
      <c r="D1320" s="176">
        <v>40</v>
      </c>
      <c r="E1320" s="62"/>
      <c r="F1320" s="68">
        <v>8189</v>
      </c>
      <c r="G1320" s="62"/>
      <c r="H1320" s="30">
        <f t="shared" si="40"/>
        <v>8189</v>
      </c>
      <c r="I1320" s="30">
        <v>8189</v>
      </c>
      <c r="J1320" s="33"/>
      <c r="K1320" s="18"/>
    </row>
    <row r="1321" spans="1:11" ht="24" outlineLevel="1" x14ac:dyDescent="0.2">
      <c r="A1321" s="32" t="s">
        <v>1174</v>
      </c>
      <c r="B1321" s="73">
        <v>43374</v>
      </c>
      <c r="C1321" s="201">
        <v>43830</v>
      </c>
      <c r="D1321" s="176">
        <v>40</v>
      </c>
      <c r="E1321" s="55">
        <v>3512.92</v>
      </c>
      <c r="F1321" s="55">
        <v>9403.94</v>
      </c>
      <c r="G1321" s="62"/>
      <c r="H1321" s="30">
        <f t="shared" si="40"/>
        <v>12916.86</v>
      </c>
      <c r="I1321" s="30">
        <v>12916.86</v>
      </c>
      <c r="J1321" s="33"/>
      <c r="K1321" s="18"/>
    </row>
    <row r="1322" spans="1:11" ht="12.75" outlineLevel="1" x14ac:dyDescent="0.2">
      <c r="A1322" s="32" t="s">
        <v>1175</v>
      </c>
      <c r="B1322" s="73">
        <v>43403</v>
      </c>
      <c r="C1322" s="201">
        <v>43830</v>
      </c>
      <c r="D1322" s="176">
        <v>40</v>
      </c>
      <c r="E1322" s="62"/>
      <c r="F1322" s="55">
        <v>11264.09</v>
      </c>
      <c r="G1322" s="62"/>
      <c r="H1322" s="30">
        <f t="shared" si="40"/>
        <v>11264.09</v>
      </c>
      <c r="I1322" s="30">
        <v>11264.09</v>
      </c>
      <c r="J1322" s="33"/>
      <c r="K1322" s="18"/>
    </row>
    <row r="1323" spans="1:11" ht="12.75" outlineLevel="1" x14ac:dyDescent="0.2">
      <c r="A1323" s="32" t="s">
        <v>1176</v>
      </c>
      <c r="B1323" s="73">
        <v>43320</v>
      </c>
      <c r="C1323" s="201">
        <v>43830</v>
      </c>
      <c r="D1323" s="176">
        <v>40</v>
      </c>
      <c r="E1323" s="62"/>
      <c r="F1323" s="55">
        <v>5705.16</v>
      </c>
      <c r="G1323" s="62"/>
      <c r="H1323" s="30">
        <f t="shared" si="40"/>
        <v>5705.16</v>
      </c>
      <c r="I1323" s="30">
        <v>5705.16</v>
      </c>
      <c r="J1323" s="33"/>
      <c r="K1323" s="18"/>
    </row>
    <row r="1324" spans="1:11" ht="24" outlineLevel="1" x14ac:dyDescent="0.2">
      <c r="A1324" s="32" t="s">
        <v>1177</v>
      </c>
      <c r="B1324" s="73">
        <v>43420</v>
      </c>
      <c r="C1324" s="201">
        <v>43830</v>
      </c>
      <c r="D1324" s="176">
        <v>40</v>
      </c>
      <c r="E1324" s="62"/>
      <c r="F1324" s="55">
        <v>4039.13</v>
      </c>
      <c r="G1324" s="62"/>
      <c r="H1324" s="30">
        <f t="shared" si="40"/>
        <v>4039.13</v>
      </c>
      <c r="I1324" s="30">
        <v>4039.13</v>
      </c>
      <c r="J1324" s="33"/>
      <c r="K1324" s="18"/>
    </row>
    <row r="1325" spans="1:11" ht="24" outlineLevel="1" x14ac:dyDescent="0.2">
      <c r="A1325" s="32" t="s">
        <v>1178</v>
      </c>
      <c r="B1325" s="73">
        <v>43479</v>
      </c>
      <c r="C1325" s="201">
        <v>43830</v>
      </c>
      <c r="D1325" s="176">
        <v>40</v>
      </c>
      <c r="E1325" s="62"/>
      <c r="F1325" s="55">
        <v>2132.9299999999998</v>
      </c>
      <c r="G1325" s="62"/>
      <c r="H1325" s="30">
        <f t="shared" si="40"/>
        <v>2132.9299999999998</v>
      </c>
      <c r="I1325" s="30">
        <v>2132.9299999999998</v>
      </c>
      <c r="J1325" s="33"/>
      <c r="K1325" s="18"/>
    </row>
    <row r="1326" spans="1:11" ht="24" outlineLevel="1" x14ac:dyDescent="0.2">
      <c r="A1326" s="32" t="s">
        <v>1179</v>
      </c>
      <c r="B1326" s="73">
        <v>43375</v>
      </c>
      <c r="C1326" s="201">
        <v>43830</v>
      </c>
      <c r="D1326" s="176">
        <v>40</v>
      </c>
      <c r="E1326" s="62"/>
      <c r="F1326" s="55">
        <v>9086.25</v>
      </c>
      <c r="G1326" s="62"/>
      <c r="H1326" s="30">
        <f t="shared" si="40"/>
        <v>9086.25</v>
      </c>
      <c r="I1326" s="30">
        <v>9086.25</v>
      </c>
      <c r="J1326" s="33"/>
      <c r="K1326" s="18"/>
    </row>
    <row r="1327" spans="1:11" ht="24" outlineLevel="1" x14ac:dyDescent="0.2">
      <c r="A1327" s="32" t="s">
        <v>1180</v>
      </c>
      <c r="B1327" s="73"/>
      <c r="C1327" s="201">
        <v>43830</v>
      </c>
      <c r="D1327" s="176">
        <v>40</v>
      </c>
      <c r="E1327" s="55">
        <v>43203.59</v>
      </c>
      <c r="F1327" s="55">
        <v>10039.35</v>
      </c>
      <c r="G1327" s="62"/>
      <c r="H1327" s="30">
        <f t="shared" si="40"/>
        <v>53242.939999999995</v>
      </c>
      <c r="I1327" s="30">
        <v>53242.94</v>
      </c>
      <c r="J1327" s="33"/>
      <c r="K1327" s="18"/>
    </row>
    <row r="1328" spans="1:11" ht="24" outlineLevel="1" x14ac:dyDescent="0.2">
      <c r="A1328" s="32" t="s">
        <v>1181</v>
      </c>
      <c r="B1328" s="73"/>
      <c r="C1328" s="201">
        <v>43830</v>
      </c>
      <c r="D1328" s="176">
        <v>40</v>
      </c>
      <c r="E1328" s="199">
        <v>45916.800000000003</v>
      </c>
      <c r="F1328" s="55">
        <v>10039.35</v>
      </c>
      <c r="G1328" s="62"/>
      <c r="H1328" s="30">
        <f t="shared" si="40"/>
        <v>55956.15</v>
      </c>
      <c r="I1328" s="30">
        <v>55956.15</v>
      </c>
      <c r="J1328" s="33"/>
      <c r="K1328" s="18"/>
    </row>
    <row r="1329" spans="1:11" ht="24" outlineLevel="1" x14ac:dyDescent="0.2">
      <c r="A1329" s="32" t="s">
        <v>1182</v>
      </c>
      <c r="B1329" s="73">
        <v>43454</v>
      </c>
      <c r="C1329" s="201">
        <v>43830</v>
      </c>
      <c r="D1329" s="176">
        <v>40</v>
      </c>
      <c r="E1329" s="55">
        <v>36688.35</v>
      </c>
      <c r="F1329" s="55">
        <v>9403.94</v>
      </c>
      <c r="G1329" s="62"/>
      <c r="H1329" s="30">
        <f t="shared" si="40"/>
        <v>46092.29</v>
      </c>
      <c r="I1329" s="30">
        <v>46092.29</v>
      </c>
      <c r="J1329" s="33"/>
      <c r="K1329" s="18"/>
    </row>
    <row r="1330" spans="1:11" ht="24" outlineLevel="1" x14ac:dyDescent="0.2">
      <c r="A1330" s="32" t="s">
        <v>1183</v>
      </c>
      <c r="B1330" s="73">
        <v>43455</v>
      </c>
      <c r="C1330" s="201">
        <v>43830</v>
      </c>
      <c r="D1330" s="176">
        <v>40</v>
      </c>
      <c r="E1330" s="62"/>
      <c r="F1330" s="55">
        <v>13988.91</v>
      </c>
      <c r="G1330" s="62"/>
      <c r="H1330" s="30">
        <f t="shared" si="40"/>
        <v>13988.91</v>
      </c>
      <c r="I1330" s="30">
        <v>13988.91</v>
      </c>
      <c r="J1330" s="33"/>
      <c r="K1330" s="18"/>
    </row>
    <row r="1331" spans="1:11" ht="12.75" outlineLevel="1" x14ac:dyDescent="0.2">
      <c r="A1331" s="32" t="s">
        <v>1184</v>
      </c>
      <c r="B1331" s="73">
        <v>43463</v>
      </c>
      <c r="C1331" s="201">
        <v>43830</v>
      </c>
      <c r="D1331" s="176">
        <v>40</v>
      </c>
      <c r="E1331" s="62"/>
      <c r="F1331" s="55">
        <v>10900.91</v>
      </c>
      <c r="G1331" s="62"/>
      <c r="H1331" s="30">
        <f t="shared" si="40"/>
        <v>10900.91</v>
      </c>
      <c r="I1331" s="30">
        <v>10900.91</v>
      </c>
      <c r="J1331" s="33"/>
      <c r="K1331" s="18"/>
    </row>
    <row r="1332" spans="1:11" ht="24" outlineLevel="1" x14ac:dyDescent="0.2">
      <c r="A1332" s="32" t="s">
        <v>1185</v>
      </c>
      <c r="B1332" s="73">
        <v>43496</v>
      </c>
      <c r="C1332" s="201">
        <v>43830</v>
      </c>
      <c r="D1332" s="176">
        <v>40</v>
      </c>
      <c r="E1332" s="55">
        <v>36643.94</v>
      </c>
      <c r="F1332" s="55">
        <v>6501.94</v>
      </c>
      <c r="G1332" s="62"/>
      <c r="H1332" s="30">
        <f t="shared" si="40"/>
        <v>43145.880000000005</v>
      </c>
      <c r="I1332" s="30">
        <v>43145.88</v>
      </c>
      <c r="J1332" s="33"/>
      <c r="K1332" s="18"/>
    </row>
    <row r="1333" spans="1:11" ht="12.75" outlineLevel="1" x14ac:dyDescent="0.2">
      <c r="A1333" s="32" t="s">
        <v>1186</v>
      </c>
      <c r="B1333" s="73">
        <v>43332</v>
      </c>
      <c r="C1333" s="201">
        <v>43830</v>
      </c>
      <c r="D1333" s="176">
        <v>40</v>
      </c>
      <c r="E1333" s="62"/>
      <c r="F1333" s="55">
        <v>10529.96</v>
      </c>
      <c r="G1333" s="62"/>
      <c r="H1333" s="30">
        <f t="shared" si="40"/>
        <v>10529.96</v>
      </c>
      <c r="I1333" s="30">
        <v>10529.96</v>
      </c>
      <c r="J1333" s="33"/>
      <c r="K1333" s="18"/>
    </row>
    <row r="1334" spans="1:11" ht="12.75" outlineLevel="1" x14ac:dyDescent="0.2">
      <c r="A1334" s="32" t="s">
        <v>1187</v>
      </c>
      <c r="B1334" s="73">
        <v>43121</v>
      </c>
      <c r="C1334" s="201">
        <v>43830</v>
      </c>
      <c r="D1334" s="176">
        <v>40</v>
      </c>
      <c r="E1334" s="55">
        <v>50086.75</v>
      </c>
      <c r="F1334" s="55">
        <v>10485.120000000001</v>
      </c>
      <c r="G1334" s="62"/>
      <c r="H1334" s="30">
        <f t="shared" si="40"/>
        <v>60571.87</v>
      </c>
      <c r="I1334" s="30">
        <v>60571.87</v>
      </c>
      <c r="J1334" s="33"/>
      <c r="K1334" s="18"/>
    </row>
    <row r="1335" spans="1:11" ht="24" outlineLevel="1" x14ac:dyDescent="0.2">
      <c r="A1335" s="32" t="s">
        <v>1188</v>
      </c>
      <c r="B1335" s="73">
        <v>43488</v>
      </c>
      <c r="C1335" s="201">
        <v>43830</v>
      </c>
      <c r="D1335" s="176">
        <v>40</v>
      </c>
      <c r="E1335" s="62"/>
      <c r="F1335" s="55">
        <v>11170.15</v>
      </c>
      <c r="G1335" s="62"/>
      <c r="H1335" s="30">
        <f t="shared" si="40"/>
        <v>11170.15</v>
      </c>
      <c r="I1335" s="30">
        <v>11170.15</v>
      </c>
      <c r="J1335" s="33"/>
      <c r="K1335" s="18"/>
    </row>
    <row r="1336" spans="1:11" ht="24" outlineLevel="1" x14ac:dyDescent="0.2">
      <c r="A1336" s="32" t="s">
        <v>1189</v>
      </c>
      <c r="B1336" s="73">
        <v>43445</v>
      </c>
      <c r="C1336" s="201">
        <v>43830</v>
      </c>
      <c r="D1336" s="176">
        <v>40</v>
      </c>
      <c r="E1336" s="55">
        <v>40181.33</v>
      </c>
      <c r="F1336" s="55">
        <v>9874.51</v>
      </c>
      <c r="G1336" s="62"/>
      <c r="H1336" s="30">
        <f t="shared" si="40"/>
        <v>50055.840000000004</v>
      </c>
      <c r="I1336" s="30">
        <v>50055.839999999997</v>
      </c>
      <c r="J1336" s="33"/>
      <c r="K1336" s="18"/>
    </row>
    <row r="1337" spans="1:11" ht="24" outlineLevel="1" x14ac:dyDescent="0.2">
      <c r="A1337" s="32" t="s">
        <v>1190</v>
      </c>
      <c r="B1337" s="73">
        <v>43440</v>
      </c>
      <c r="C1337" s="201">
        <v>43830</v>
      </c>
      <c r="D1337" s="176">
        <v>40</v>
      </c>
      <c r="E1337" s="204">
        <v>215.7</v>
      </c>
      <c r="F1337" s="55">
        <v>9874.51</v>
      </c>
      <c r="G1337" s="62"/>
      <c r="H1337" s="30">
        <f t="shared" si="40"/>
        <v>10090.210000000001</v>
      </c>
      <c r="I1337" s="30">
        <v>10090.209999999999</v>
      </c>
      <c r="J1337" s="33"/>
      <c r="K1337" s="18"/>
    </row>
    <row r="1338" spans="1:11" ht="24" outlineLevel="1" x14ac:dyDescent="0.2">
      <c r="A1338" s="32" t="s">
        <v>1191</v>
      </c>
      <c r="B1338" s="73">
        <v>43286</v>
      </c>
      <c r="C1338" s="201">
        <v>43830</v>
      </c>
      <c r="D1338" s="176">
        <v>40</v>
      </c>
      <c r="E1338" s="62"/>
      <c r="F1338" s="55">
        <v>9532.02</v>
      </c>
      <c r="G1338" s="62"/>
      <c r="H1338" s="30">
        <f t="shared" si="40"/>
        <v>9532.02</v>
      </c>
      <c r="I1338" s="30">
        <v>9532.02</v>
      </c>
      <c r="J1338" s="33"/>
      <c r="K1338" s="18"/>
    </row>
    <row r="1339" spans="1:11" ht="24" outlineLevel="1" x14ac:dyDescent="0.2">
      <c r="A1339" s="32" t="s">
        <v>1192</v>
      </c>
      <c r="B1339" s="73">
        <v>43481</v>
      </c>
      <c r="C1339" s="201">
        <v>43830</v>
      </c>
      <c r="D1339" s="176">
        <v>40</v>
      </c>
      <c r="E1339" s="62"/>
      <c r="F1339" s="55">
        <v>9532.02</v>
      </c>
      <c r="G1339" s="62"/>
      <c r="H1339" s="30">
        <f t="shared" si="40"/>
        <v>9532.02</v>
      </c>
      <c r="I1339" s="30">
        <v>9532.02</v>
      </c>
      <c r="J1339" s="33"/>
      <c r="K1339" s="18"/>
    </row>
    <row r="1340" spans="1:11" ht="24" outlineLevel="1" x14ac:dyDescent="0.2">
      <c r="A1340" s="32" t="s">
        <v>1193</v>
      </c>
      <c r="B1340" s="73">
        <v>43495</v>
      </c>
      <c r="C1340" s="201">
        <v>43830</v>
      </c>
      <c r="D1340" s="176">
        <v>40</v>
      </c>
      <c r="E1340" s="62"/>
      <c r="F1340" s="55">
        <v>17351.990000000002</v>
      </c>
      <c r="G1340" s="62"/>
      <c r="H1340" s="30">
        <f t="shared" si="40"/>
        <v>17351.990000000002</v>
      </c>
      <c r="I1340" s="30">
        <v>17351.990000000002</v>
      </c>
      <c r="J1340" s="33"/>
      <c r="K1340" s="18"/>
    </row>
    <row r="1341" spans="1:11" ht="24" outlineLevel="1" x14ac:dyDescent="0.2">
      <c r="A1341" s="32" t="s">
        <v>1194</v>
      </c>
      <c r="B1341" s="73">
        <v>43437</v>
      </c>
      <c r="C1341" s="201">
        <v>43830</v>
      </c>
      <c r="D1341" s="176">
        <v>40</v>
      </c>
      <c r="E1341" s="62"/>
      <c r="F1341" s="55">
        <v>8578.8799999999992</v>
      </c>
      <c r="G1341" s="62"/>
      <c r="H1341" s="30">
        <f t="shared" si="40"/>
        <v>8578.8799999999992</v>
      </c>
      <c r="I1341" s="30">
        <v>8578.8799999999992</v>
      </c>
      <c r="J1341" s="33"/>
      <c r="K1341" s="18"/>
    </row>
    <row r="1342" spans="1:11" ht="24" outlineLevel="1" x14ac:dyDescent="0.2">
      <c r="A1342" s="32" t="s">
        <v>1195</v>
      </c>
      <c r="B1342" s="73">
        <v>43489</v>
      </c>
      <c r="C1342" s="201">
        <v>43830</v>
      </c>
      <c r="D1342" s="176">
        <v>40</v>
      </c>
      <c r="E1342" s="62"/>
      <c r="F1342" s="55">
        <v>9214.26</v>
      </c>
      <c r="G1342" s="62"/>
      <c r="H1342" s="30">
        <f t="shared" si="40"/>
        <v>9214.26</v>
      </c>
      <c r="I1342" s="30">
        <v>9214.26</v>
      </c>
      <c r="J1342" s="33"/>
      <c r="K1342" s="18"/>
    </row>
    <row r="1343" spans="1:11" ht="24" outlineLevel="1" x14ac:dyDescent="0.2">
      <c r="A1343" s="32" t="s">
        <v>1196</v>
      </c>
      <c r="B1343" s="73">
        <v>43444</v>
      </c>
      <c r="C1343" s="201">
        <v>43830</v>
      </c>
      <c r="D1343" s="176">
        <v>40</v>
      </c>
      <c r="E1343" s="62"/>
      <c r="F1343" s="55">
        <v>8578.8799999999992</v>
      </c>
      <c r="G1343" s="62"/>
      <c r="H1343" s="30">
        <f t="shared" si="40"/>
        <v>8578.8799999999992</v>
      </c>
      <c r="I1343" s="30">
        <v>8578.8799999999992</v>
      </c>
      <c r="J1343" s="33"/>
      <c r="K1343" s="18"/>
    </row>
    <row r="1344" spans="1:11" ht="24" outlineLevel="1" x14ac:dyDescent="0.2">
      <c r="A1344" s="32" t="s">
        <v>1197</v>
      </c>
      <c r="B1344" s="73">
        <v>43349</v>
      </c>
      <c r="C1344" s="201">
        <v>43830</v>
      </c>
      <c r="D1344" s="176">
        <v>40</v>
      </c>
      <c r="E1344" s="55">
        <v>59227.73</v>
      </c>
      <c r="F1344" s="55">
        <v>8302.39</v>
      </c>
      <c r="G1344" s="62"/>
      <c r="H1344" s="30">
        <f t="shared" si="40"/>
        <v>67530.12</v>
      </c>
      <c r="I1344" s="30">
        <v>67530.12</v>
      </c>
      <c r="J1344" s="33"/>
      <c r="K1344" s="18"/>
    </row>
    <row r="1345" spans="1:11" ht="12.75" outlineLevel="1" x14ac:dyDescent="0.2">
      <c r="A1345" s="32" t="s">
        <v>1198</v>
      </c>
      <c r="B1345" s="73">
        <v>43494</v>
      </c>
      <c r="C1345" s="201">
        <v>43830</v>
      </c>
      <c r="D1345" s="176">
        <v>40</v>
      </c>
      <c r="E1345" s="55">
        <v>51405.24</v>
      </c>
      <c r="F1345" s="55">
        <v>9573.2199999999993</v>
      </c>
      <c r="G1345" s="62"/>
      <c r="H1345" s="30">
        <f t="shared" si="40"/>
        <v>60978.46</v>
      </c>
      <c r="I1345" s="30">
        <v>60978.46</v>
      </c>
      <c r="J1345" s="33"/>
      <c r="K1345" s="18"/>
    </row>
    <row r="1346" spans="1:11" ht="12.75" outlineLevel="1" x14ac:dyDescent="0.2">
      <c r="A1346" s="32" t="s">
        <v>1199</v>
      </c>
      <c r="B1346" s="73">
        <v>43451</v>
      </c>
      <c r="C1346" s="201">
        <v>43830</v>
      </c>
      <c r="D1346" s="176">
        <v>40</v>
      </c>
      <c r="E1346" s="68">
        <v>8125</v>
      </c>
      <c r="F1346" s="55">
        <v>8302.39</v>
      </c>
      <c r="G1346" s="62"/>
      <c r="H1346" s="30">
        <f t="shared" si="40"/>
        <v>16427.39</v>
      </c>
      <c r="I1346" s="30">
        <v>16427.39</v>
      </c>
      <c r="J1346" s="33"/>
      <c r="K1346" s="18"/>
    </row>
    <row r="1347" spans="1:11" ht="12.75" outlineLevel="1" x14ac:dyDescent="0.2">
      <c r="A1347" s="32" t="s">
        <v>1200</v>
      </c>
      <c r="B1347" s="73">
        <v>43298</v>
      </c>
      <c r="C1347" s="201">
        <v>43830</v>
      </c>
      <c r="D1347" s="176">
        <v>40</v>
      </c>
      <c r="E1347" s="62"/>
      <c r="F1347" s="55">
        <v>14132.71</v>
      </c>
      <c r="G1347" s="62"/>
      <c r="H1347" s="30">
        <f t="shared" si="40"/>
        <v>14132.71</v>
      </c>
      <c r="I1347" s="30">
        <v>14132.71</v>
      </c>
      <c r="J1347" s="33"/>
      <c r="K1347" s="18"/>
    </row>
    <row r="1348" spans="1:11" ht="12.75" outlineLevel="1" x14ac:dyDescent="0.2">
      <c r="A1348" s="32" t="s">
        <v>1201</v>
      </c>
      <c r="B1348" s="73">
        <v>43370</v>
      </c>
      <c r="C1348" s="201">
        <v>43830</v>
      </c>
      <c r="D1348" s="176">
        <v>40</v>
      </c>
      <c r="E1348" s="62"/>
      <c r="F1348" s="55">
        <v>8302.39</v>
      </c>
      <c r="G1348" s="62"/>
      <c r="H1348" s="30">
        <f t="shared" si="40"/>
        <v>8302.39</v>
      </c>
      <c r="I1348" s="30">
        <v>8302.39</v>
      </c>
      <c r="J1348" s="33"/>
      <c r="K1348" s="18"/>
    </row>
    <row r="1349" spans="1:11" ht="12.75" outlineLevel="1" x14ac:dyDescent="0.2">
      <c r="A1349" s="32" t="s">
        <v>1202</v>
      </c>
      <c r="B1349" s="73">
        <v>43376</v>
      </c>
      <c r="C1349" s="201">
        <v>43830</v>
      </c>
      <c r="D1349" s="176">
        <v>40</v>
      </c>
      <c r="E1349" s="62"/>
      <c r="F1349" s="55">
        <v>9573.2199999999993</v>
      </c>
      <c r="G1349" s="62"/>
      <c r="H1349" s="30">
        <f t="shared" si="40"/>
        <v>9573.2199999999993</v>
      </c>
      <c r="I1349" s="30">
        <v>9573.2199999999993</v>
      </c>
      <c r="J1349" s="33"/>
      <c r="K1349" s="18"/>
    </row>
    <row r="1350" spans="1:11" ht="24" outlineLevel="1" x14ac:dyDescent="0.2">
      <c r="A1350" s="32" t="s">
        <v>1203</v>
      </c>
      <c r="B1350" s="73">
        <v>43383</v>
      </c>
      <c r="C1350" s="201">
        <v>43830</v>
      </c>
      <c r="D1350" s="176">
        <v>40</v>
      </c>
      <c r="E1350" s="55">
        <v>1811.93</v>
      </c>
      <c r="F1350" s="55">
        <v>9345.91</v>
      </c>
      <c r="G1350" s="62"/>
      <c r="H1350" s="30">
        <f t="shared" si="40"/>
        <v>11157.84</v>
      </c>
      <c r="I1350" s="30">
        <v>11157.84</v>
      </c>
      <c r="J1350" s="33"/>
      <c r="K1350" s="18"/>
    </row>
    <row r="1351" spans="1:11" ht="24" outlineLevel="1" x14ac:dyDescent="0.2">
      <c r="A1351" s="32" t="s">
        <v>1204</v>
      </c>
      <c r="B1351" s="73">
        <v>43363</v>
      </c>
      <c r="C1351" s="201">
        <v>43830</v>
      </c>
      <c r="D1351" s="176">
        <v>40</v>
      </c>
      <c r="E1351" s="62"/>
      <c r="F1351" s="199">
        <v>10280.4</v>
      </c>
      <c r="G1351" s="62"/>
      <c r="H1351" s="30">
        <f t="shared" si="40"/>
        <v>10280.4</v>
      </c>
      <c r="I1351" s="30">
        <v>10280.4</v>
      </c>
      <c r="J1351" s="33"/>
      <c r="K1351" s="18"/>
    </row>
    <row r="1352" spans="1:11" ht="24" outlineLevel="1" x14ac:dyDescent="0.2">
      <c r="A1352" s="32" t="s">
        <v>1205</v>
      </c>
      <c r="B1352" s="73">
        <v>43252</v>
      </c>
      <c r="C1352" s="201">
        <v>43830</v>
      </c>
      <c r="D1352" s="176">
        <v>40</v>
      </c>
      <c r="E1352" s="62"/>
      <c r="F1352" s="55">
        <v>8787.4500000000007</v>
      </c>
      <c r="G1352" s="62"/>
      <c r="H1352" s="30">
        <f t="shared" si="40"/>
        <v>8787.4500000000007</v>
      </c>
      <c r="I1352" s="30">
        <v>8787.4500000000007</v>
      </c>
      <c r="J1352" s="33"/>
      <c r="K1352" s="18"/>
    </row>
    <row r="1353" spans="1:11" ht="24" outlineLevel="1" x14ac:dyDescent="0.2">
      <c r="A1353" s="32" t="s">
        <v>1206</v>
      </c>
      <c r="B1353" s="73">
        <v>43353</v>
      </c>
      <c r="C1353" s="201">
        <v>43830</v>
      </c>
      <c r="D1353" s="176">
        <v>40</v>
      </c>
      <c r="E1353" s="62"/>
      <c r="F1353" s="55">
        <v>10375.969999999999</v>
      </c>
      <c r="G1353" s="62"/>
      <c r="H1353" s="30">
        <f t="shared" si="40"/>
        <v>10375.969999999999</v>
      </c>
      <c r="I1353" s="30">
        <v>10375.969999999999</v>
      </c>
      <c r="J1353" s="33"/>
      <c r="K1353" s="18"/>
    </row>
    <row r="1354" spans="1:11" ht="12.75" outlineLevel="1" x14ac:dyDescent="0.2">
      <c r="A1354" s="32" t="s">
        <v>1207</v>
      </c>
      <c r="B1354" s="73">
        <v>43501</v>
      </c>
      <c r="C1354" s="201">
        <v>43830</v>
      </c>
      <c r="D1354" s="176">
        <v>40</v>
      </c>
      <c r="E1354" s="62"/>
      <c r="F1354" s="55">
        <v>9961.66</v>
      </c>
      <c r="G1354" s="62"/>
      <c r="H1354" s="30">
        <f t="shared" si="40"/>
        <v>9961.66</v>
      </c>
      <c r="I1354" s="30">
        <v>9961.66</v>
      </c>
      <c r="J1354" s="33"/>
      <c r="K1354" s="18"/>
    </row>
    <row r="1355" spans="1:11" ht="12.75" outlineLevel="1" x14ac:dyDescent="0.2">
      <c r="A1355" s="32" t="s">
        <v>1208</v>
      </c>
      <c r="B1355" s="73">
        <v>43451</v>
      </c>
      <c r="C1355" s="201">
        <v>43830</v>
      </c>
      <c r="D1355" s="176">
        <v>40</v>
      </c>
      <c r="E1355" s="62"/>
      <c r="F1355" s="55">
        <v>8634.3799999999992</v>
      </c>
      <c r="G1355" s="62"/>
      <c r="H1355" s="30">
        <f t="shared" si="40"/>
        <v>8634.3799999999992</v>
      </c>
      <c r="I1355" s="30">
        <v>8634.3799999999992</v>
      </c>
      <c r="J1355" s="33"/>
      <c r="K1355" s="18"/>
    </row>
    <row r="1356" spans="1:11" ht="12.75" outlineLevel="1" x14ac:dyDescent="0.2">
      <c r="A1356" s="32" t="s">
        <v>1209</v>
      </c>
      <c r="B1356" s="73">
        <v>43490</v>
      </c>
      <c r="C1356" s="201">
        <v>43830</v>
      </c>
      <c r="D1356" s="176">
        <v>40</v>
      </c>
      <c r="E1356" s="62"/>
      <c r="F1356" s="55">
        <v>3239.08</v>
      </c>
      <c r="G1356" s="62"/>
      <c r="H1356" s="30">
        <f t="shared" si="40"/>
        <v>3239.08</v>
      </c>
      <c r="I1356" s="30">
        <v>3239.08</v>
      </c>
      <c r="J1356" s="33"/>
      <c r="K1356" s="18"/>
    </row>
    <row r="1357" spans="1:11" ht="12.75" outlineLevel="1" x14ac:dyDescent="0.2">
      <c r="A1357" s="32" t="s">
        <v>1210</v>
      </c>
      <c r="B1357" s="73">
        <v>43488</v>
      </c>
      <c r="C1357" s="201">
        <v>43830</v>
      </c>
      <c r="D1357" s="176">
        <v>40</v>
      </c>
      <c r="E1357" s="62"/>
      <c r="F1357" s="55">
        <v>2441.17</v>
      </c>
      <c r="G1357" s="62"/>
      <c r="H1357" s="30">
        <f t="shared" si="40"/>
        <v>2441.17</v>
      </c>
      <c r="I1357" s="30">
        <v>2441.17</v>
      </c>
      <c r="J1357" s="33"/>
      <c r="K1357" s="18"/>
    </row>
    <row r="1358" spans="1:11" ht="24" outlineLevel="1" x14ac:dyDescent="0.2">
      <c r="A1358" s="32" t="s">
        <v>1211</v>
      </c>
      <c r="B1358" s="73">
        <v>43461</v>
      </c>
      <c r="C1358" s="201">
        <v>43830</v>
      </c>
      <c r="D1358" s="176">
        <v>40</v>
      </c>
      <c r="E1358" s="62"/>
      <c r="F1358" s="55">
        <v>9221.67</v>
      </c>
      <c r="G1358" s="62"/>
      <c r="H1358" s="30">
        <f t="shared" si="40"/>
        <v>9221.67</v>
      </c>
      <c r="I1358" s="30">
        <v>9221.67</v>
      </c>
      <c r="J1358" s="33"/>
      <c r="K1358" s="18"/>
    </row>
    <row r="1359" spans="1:11" ht="24" outlineLevel="1" x14ac:dyDescent="0.2">
      <c r="A1359" s="32" t="s">
        <v>1212</v>
      </c>
      <c r="B1359" s="73">
        <v>43454</v>
      </c>
      <c r="C1359" s="201">
        <v>43830</v>
      </c>
      <c r="D1359" s="176">
        <v>40</v>
      </c>
      <c r="E1359" s="55">
        <v>52550.92</v>
      </c>
      <c r="F1359" s="199">
        <v>5182.5</v>
      </c>
      <c r="G1359" s="62"/>
      <c r="H1359" s="30">
        <f t="shared" si="40"/>
        <v>57733.42</v>
      </c>
      <c r="I1359" s="30">
        <v>57733.42</v>
      </c>
      <c r="J1359" s="33"/>
      <c r="K1359" s="18"/>
    </row>
    <row r="1360" spans="1:11" ht="12.75" outlineLevel="1" x14ac:dyDescent="0.2">
      <c r="A1360" s="32" t="s">
        <v>1213</v>
      </c>
      <c r="B1360" s="73">
        <v>43361</v>
      </c>
      <c r="C1360" s="201">
        <v>43830</v>
      </c>
      <c r="D1360" s="176">
        <v>40</v>
      </c>
      <c r="E1360" s="62"/>
      <c r="F1360" s="203">
        <v>971.75</v>
      </c>
      <c r="G1360" s="62"/>
      <c r="H1360" s="30">
        <f t="shared" si="40"/>
        <v>971.75</v>
      </c>
      <c r="I1360" s="30">
        <v>971.75</v>
      </c>
      <c r="J1360" s="33"/>
      <c r="K1360" s="18"/>
    </row>
    <row r="1361" spans="1:11" ht="24" outlineLevel="1" x14ac:dyDescent="0.2">
      <c r="A1361" s="32" t="s">
        <v>1214</v>
      </c>
      <c r="B1361" s="73">
        <v>43494</v>
      </c>
      <c r="C1361" s="201">
        <v>43830</v>
      </c>
      <c r="D1361" s="176">
        <v>40</v>
      </c>
      <c r="E1361" s="62"/>
      <c r="F1361" s="55">
        <v>1943.48</v>
      </c>
      <c r="G1361" s="62"/>
      <c r="H1361" s="30">
        <f t="shared" si="40"/>
        <v>1943.48</v>
      </c>
      <c r="I1361" s="30">
        <v>1943.48</v>
      </c>
      <c r="J1361" s="33"/>
      <c r="K1361" s="18"/>
    </row>
    <row r="1362" spans="1:11" ht="24" outlineLevel="1" x14ac:dyDescent="0.2">
      <c r="A1362" s="32" t="s">
        <v>1215</v>
      </c>
      <c r="B1362" s="73">
        <v>43458</v>
      </c>
      <c r="C1362" s="201">
        <v>43830</v>
      </c>
      <c r="D1362" s="176">
        <v>40</v>
      </c>
      <c r="E1362" s="55">
        <v>9192.09</v>
      </c>
      <c r="F1362" s="55">
        <v>4584.3900000000003</v>
      </c>
      <c r="G1362" s="62"/>
      <c r="H1362" s="30">
        <f t="shared" si="40"/>
        <v>13776.48</v>
      </c>
      <c r="I1362" s="30">
        <v>13776.48</v>
      </c>
      <c r="J1362" s="33"/>
      <c r="K1362" s="18"/>
    </row>
    <row r="1363" spans="1:11" ht="12.75" outlineLevel="1" x14ac:dyDescent="0.2">
      <c r="A1363" s="32" t="s">
        <v>1216</v>
      </c>
      <c r="B1363" s="73">
        <v>43458</v>
      </c>
      <c r="C1363" s="201">
        <v>43830</v>
      </c>
      <c r="D1363" s="176">
        <v>40</v>
      </c>
      <c r="E1363" s="62"/>
      <c r="F1363" s="55">
        <v>9345.91</v>
      </c>
      <c r="G1363" s="62"/>
      <c r="H1363" s="30">
        <f t="shared" si="40"/>
        <v>9345.91</v>
      </c>
      <c r="I1363" s="30">
        <v>9345.91</v>
      </c>
      <c r="J1363" s="33"/>
      <c r="K1363" s="18"/>
    </row>
    <row r="1364" spans="1:11" ht="12.75" outlineLevel="1" x14ac:dyDescent="0.2">
      <c r="A1364" s="32" t="s">
        <v>1217</v>
      </c>
      <c r="B1364" s="73">
        <v>43488</v>
      </c>
      <c r="C1364" s="201">
        <v>43830</v>
      </c>
      <c r="D1364" s="176">
        <v>40</v>
      </c>
      <c r="E1364" s="62"/>
      <c r="F1364" s="55">
        <v>10914.76</v>
      </c>
      <c r="G1364" s="62"/>
      <c r="H1364" s="30">
        <f t="shared" si="40"/>
        <v>10914.76</v>
      </c>
      <c r="I1364" s="30">
        <v>10914.76</v>
      </c>
      <c r="J1364" s="33"/>
      <c r="K1364" s="18"/>
    </row>
    <row r="1365" spans="1:11" ht="24" outlineLevel="1" x14ac:dyDescent="0.2">
      <c r="A1365" s="32" t="s">
        <v>1218</v>
      </c>
      <c r="B1365" s="73">
        <v>43354</v>
      </c>
      <c r="C1365" s="201">
        <v>43830</v>
      </c>
      <c r="D1365" s="176">
        <v>40</v>
      </c>
      <c r="E1365" s="62"/>
      <c r="F1365" s="55">
        <v>10279.35</v>
      </c>
      <c r="G1365" s="62"/>
      <c r="H1365" s="30">
        <f t="shared" si="40"/>
        <v>10279.35</v>
      </c>
      <c r="I1365" s="30">
        <v>10279.35</v>
      </c>
      <c r="J1365" s="33"/>
      <c r="K1365" s="18"/>
    </row>
    <row r="1366" spans="1:11" ht="12.75" outlineLevel="1" x14ac:dyDescent="0.2">
      <c r="A1366" s="32" t="s">
        <v>1219</v>
      </c>
      <c r="B1366" s="73">
        <v>43453</v>
      </c>
      <c r="C1366" s="201">
        <v>43830</v>
      </c>
      <c r="D1366" s="176">
        <v>40</v>
      </c>
      <c r="E1366" s="62"/>
      <c r="F1366" s="55">
        <v>9993.7199999999993</v>
      </c>
      <c r="G1366" s="62"/>
      <c r="H1366" s="30">
        <f t="shared" si="40"/>
        <v>9993.7199999999993</v>
      </c>
      <c r="I1366" s="30">
        <v>9993.7199999999993</v>
      </c>
      <c r="J1366" s="33"/>
      <c r="K1366" s="18"/>
    </row>
    <row r="1367" spans="1:11" ht="24" outlineLevel="1" x14ac:dyDescent="0.2">
      <c r="A1367" s="32" t="s">
        <v>1220</v>
      </c>
      <c r="B1367" s="73">
        <v>43451</v>
      </c>
      <c r="C1367" s="201">
        <v>43830</v>
      </c>
      <c r="D1367" s="176">
        <v>40</v>
      </c>
      <c r="E1367" s="62"/>
      <c r="F1367" s="55">
        <v>9993.7199999999993</v>
      </c>
      <c r="G1367" s="62"/>
      <c r="H1367" s="30">
        <f t="shared" si="40"/>
        <v>9993.7199999999993</v>
      </c>
      <c r="I1367" s="30">
        <v>9993.7199999999993</v>
      </c>
      <c r="J1367" s="33"/>
      <c r="K1367" s="18"/>
    </row>
    <row r="1368" spans="1:11" ht="24" outlineLevel="1" x14ac:dyDescent="0.2">
      <c r="A1368" s="32" t="s">
        <v>1221</v>
      </c>
      <c r="B1368" s="73">
        <v>43451</v>
      </c>
      <c r="C1368" s="201">
        <v>43830</v>
      </c>
      <c r="D1368" s="176">
        <v>40</v>
      </c>
      <c r="E1368" s="55">
        <v>55528.25</v>
      </c>
      <c r="F1368" s="55">
        <v>1270.83</v>
      </c>
      <c r="G1368" s="62"/>
      <c r="H1368" s="30">
        <f t="shared" si="40"/>
        <v>56799.08</v>
      </c>
      <c r="I1368" s="30">
        <v>56799.08</v>
      </c>
      <c r="J1368" s="33"/>
      <c r="K1368" s="18"/>
    </row>
    <row r="1369" spans="1:11" ht="24" outlineLevel="1" x14ac:dyDescent="0.2">
      <c r="A1369" s="32" t="s">
        <v>1222</v>
      </c>
      <c r="B1369" s="73">
        <v>43462</v>
      </c>
      <c r="C1369" s="201">
        <v>43830</v>
      </c>
      <c r="D1369" s="176">
        <v>40</v>
      </c>
      <c r="E1369" s="62"/>
      <c r="F1369" s="199">
        <v>5719.5</v>
      </c>
      <c r="G1369" s="62"/>
      <c r="H1369" s="30">
        <f t="shared" si="40"/>
        <v>5719.5</v>
      </c>
      <c r="I1369" s="30">
        <v>5719.5</v>
      </c>
      <c r="J1369" s="33"/>
      <c r="K1369" s="18"/>
    </row>
    <row r="1370" spans="1:11" ht="24" outlineLevel="1" x14ac:dyDescent="0.2">
      <c r="A1370" s="32" t="s">
        <v>1223</v>
      </c>
      <c r="B1370" s="73">
        <v>43425</v>
      </c>
      <c r="C1370" s="201">
        <v>43830</v>
      </c>
      <c r="D1370" s="176">
        <v>40</v>
      </c>
      <c r="E1370" s="62"/>
      <c r="F1370" s="55">
        <v>12197.65</v>
      </c>
      <c r="G1370" s="62"/>
      <c r="H1370" s="30">
        <f t="shared" si="40"/>
        <v>12197.65</v>
      </c>
      <c r="I1370" s="30">
        <v>12197.65</v>
      </c>
      <c r="J1370" s="33"/>
      <c r="K1370" s="18"/>
    </row>
    <row r="1371" spans="1:11" ht="12.75" outlineLevel="1" x14ac:dyDescent="0.2">
      <c r="A1371" s="32" t="s">
        <v>1224</v>
      </c>
      <c r="B1371" s="73">
        <v>43181</v>
      </c>
      <c r="C1371" s="201">
        <v>43830</v>
      </c>
      <c r="D1371" s="176">
        <v>40</v>
      </c>
      <c r="E1371" s="55">
        <v>30364.19</v>
      </c>
      <c r="F1371" s="55">
        <v>9221.67</v>
      </c>
      <c r="G1371" s="62"/>
      <c r="H1371" s="30">
        <f t="shared" ref="H1371:H1434" si="41">E1371+F1371+G1371</f>
        <v>39585.86</v>
      </c>
      <c r="I1371" s="30">
        <v>39585.86</v>
      </c>
      <c r="J1371" s="33"/>
      <c r="K1371" s="18"/>
    </row>
    <row r="1372" spans="1:11" ht="12.75" outlineLevel="1" x14ac:dyDescent="0.2">
      <c r="A1372" s="32" t="s">
        <v>1225</v>
      </c>
      <c r="B1372" s="73">
        <v>42761</v>
      </c>
      <c r="C1372" s="201">
        <v>43830</v>
      </c>
      <c r="D1372" s="176">
        <v>40</v>
      </c>
      <c r="E1372" s="55">
        <v>33836.980000000003</v>
      </c>
      <c r="F1372" s="55">
        <v>9051.7900000000009</v>
      </c>
      <c r="G1372" s="62"/>
      <c r="H1372" s="30">
        <f t="shared" si="41"/>
        <v>42888.770000000004</v>
      </c>
      <c r="I1372" s="30">
        <v>42888.77</v>
      </c>
      <c r="J1372" s="33"/>
      <c r="K1372" s="18"/>
    </row>
    <row r="1373" spans="1:11" ht="12.75" outlineLevel="1" x14ac:dyDescent="0.2">
      <c r="A1373" s="32" t="s">
        <v>1226</v>
      </c>
      <c r="B1373" s="73">
        <v>43454</v>
      </c>
      <c r="C1373" s="201">
        <v>43830</v>
      </c>
      <c r="D1373" s="176">
        <v>40</v>
      </c>
      <c r="E1373" s="62"/>
      <c r="F1373" s="55">
        <v>10598.13</v>
      </c>
      <c r="G1373" s="62"/>
      <c r="H1373" s="30">
        <f t="shared" si="41"/>
        <v>10598.13</v>
      </c>
      <c r="I1373" s="30">
        <v>10598.13</v>
      </c>
      <c r="J1373" s="33"/>
      <c r="K1373" s="18"/>
    </row>
    <row r="1374" spans="1:11" ht="12.75" outlineLevel="1" x14ac:dyDescent="0.2">
      <c r="A1374" s="32" t="s">
        <v>1227</v>
      </c>
      <c r="B1374" s="73">
        <v>43452</v>
      </c>
      <c r="C1374" s="201">
        <v>43830</v>
      </c>
      <c r="D1374" s="176">
        <v>40</v>
      </c>
      <c r="E1374" s="62"/>
      <c r="F1374" s="55">
        <v>9275.26</v>
      </c>
      <c r="G1374" s="62"/>
      <c r="H1374" s="30">
        <f t="shared" si="41"/>
        <v>9275.26</v>
      </c>
      <c r="I1374" s="30">
        <v>9275.26</v>
      </c>
      <c r="J1374" s="33"/>
      <c r="K1374" s="18"/>
    </row>
    <row r="1375" spans="1:11" ht="24" outlineLevel="1" x14ac:dyDescent="0.2">
      <c r="A1375" s="32" t="s">
        <v>1228</v>
      </c>
      <c r="B1375" s="73">
        <v>43479</v>
      </c>
      <c r="C1375" s="201">
        <v>43830</v>
      </c>
      <c r="D1375" s="176">
        <v>40</v>
      </c>
      <c r="E1375" s="55">
        <v>49840.54</v>
      </c>
      <c r="F1375" s="55">
        <v>1906.24</v>
      </c>
      <c r="G1375" s="62"/>
      <c r="H1375" s="30">
        <f t="shared" si="41"/>
        <v>51746.78</v>
      </c>
      <c r="I1375" s="30">
        <v>51746.78</v>
      </c>
      <c r="J1375" s="33"/>
      <c r="K1375" s="18"/>
    </row>
    <row r="1376" spans="1:11" ht="24" outlineLevel="1" x14ac:dyDescent="0.2">
      <c r="A1376" s="32" t="s">
        <v>1229</v>
      </c>
      <c r="B1376" s="73">
        <v>43474</v>
      </c>
      <c r="C1376" s="201">
        <v>43830</v>
      </c>
      <c r="D1376" s="176">
        <v>40</v>
      </c>
      <c r="E1376" s="62"/>
      <c r="F1376" s="199">
        <v>8565.2000000000007</v>
      </c>
      <c r="G1376" s="62"/>
      <c r="H1376" s="30">
        <f t="shared" si="41"/>
        <v>8565.2000000000007</v>
      </c>
      <c r="I1376" s="30">
        <v>8565.2000000000007</v>
      </c>
      <c r="J1376" s="33"/>
      <c r="K1376" s="18"/>
    </row>
    <row r="1377" spans="1:11" ht="24" outlineLevel="1" x14ac:dyDescent="0.2">
      <c r="A1377" s="32" t="s">
        <v>1230</v>
      </c>
      <c r="B1377" s="73">
        <v>43488</v>
      </c>
      <c r="C1377" s="201">
        <v>43830</v>
      </c>
      <c r="D1377" s="176">
        <v>40</v>
      </c>
      <c r="E1377" s="62"/>
      <c r="F1377" s="55">
        <v>1295.58</v>
      </c>
      <c r="G1377" s="62"/>
      <c r="H1377" s="30">
        <f t="shared" si="41"/>
        <v>1295.58</v>
      </c>
      <c r="I1377" s="30">
        <v>1295.58</v>
      </c>
      <c r="J1377" s="33"/>
      <c r="K1377" s="18"/>
    </row>
    <row r="1378" spans="1:11" ht="24" outlineLevel="1" x14ac:dyDescent="0.2">
      <c r="A1378" s="32" t="s">
        <v>1231</v>
      </c>
      <c r="B1378" s="73">
        <v>43479</v>
      </c>
      <c r="C1378" s="201">
        <v>43830</v>
      </c>
      <c r="D1378" s="176">
        <v>40</v>
      </c>
      <c r="E1378" s="55">
        <v>30064.32</v>
      </c>
      <c r="F1378" s="55">
        <v>1270.83</v>
      </c>
      <c r="G1378" s="62"/>
      <c r="H1378" s="30">
        <f t="shared" si="41"/>
        <v>31335.15</v>
      </c>
      <c r="I1378" s="30">
        <v>31335.15</v>
      </c>
      <c r="J1378" s="33"/>
      <c r="K1378" s="18"/>
    </row>
    <row r="1379" spans="1:11" ht="24" outlineLevel="1" x14ac:dyDescent="0.2">
      <c r="A1379" s="32" t="s">
        <v>1232</v>
      </c>
      <c r="B1379" s="73">
        <v>43488</v>
      </c>
      <c r="C1379" s="201">
        <v>43830</v>
      </c>
      <c r="D1379" s="176">
        <v>40</v>
      </c>
      <c r="E1379" s="62"/>
      <c r="F1379" s="55">
        <v>3886.85</v>
      </c>
      <c r="G1379" s="62"/>
      <c r="H1379" s="30">
        <f t="shared" si="41"/>
        <v>3886.85</v>
      </c>
      <c r="I1379" s="30">
        <v>3886.85</v>
      </c>
      <c r="J1379" s="33"/>
      <c r="K1379" s="18"/>
    </row>
    <row r="1380" spans="1:11" ht="12.75" outlineLevel="1" x14ac:dyDescent="0.2">
      <c r="A1380" s="32" t="s">
        <v>1233</v>
      </c>
      <c r="B1380" s="73">
        <v>43490</v>
      </c>
      <c r="C1380" s="201">
        <v>43830</v>
      </c>
      <c r="D1380" s="176">
        <v>40</v>
      </c>
      <c r="E1380" s="62"/>
      <c r="F1380" s="55">
        <v>3239.08</v>
      </c>
      <c r="G1380" s="62"/>
      <c r="H1380" s="30">
        <f t="shared" si="41"/>
        <v>3239.08</v>
      </c>
      <c r="I1380" s="30">
        <v>3239.08</v>
      </c>
      <c r="J1380" s="33"/>
      <c r="K1380" s="18"/>
    </row>
    <row r="1381" spans="1:11" ht="24" outlineLevel="1" x14ac:dyDescent="0.2">
      <c r="A1381" s="32" t="s">
        <v>1234</v>
      </c>
      <c r="B1381" s="73">
        <v>43419</v>
      </c>
      <c r="C1381" s="201">
        <v>43830</v>
      </c>
      <c r="D1381" s="176">
        <v>40</v>
      </c>
      <c r="E1381" s="62"/>
      <c r="F1381" s="55">
        <v>8659.19</v>
      </c>
      <c r="G1381" s="62"/>
      <c r="H1381" s="30">
        <f t="shared" si="41"/>
        <v>8659.19</v>
      </c>
      <c r="I1381" s="30">
        <v>8659.19</v>
      </c>
      <c r="J1381" s="33"/>
      <c r="K1381" s="18"/>
    </row>
    <row r="1382" spans="1:11" ht="24" outlineLevel="1" x14ac:dyDescent="0.2">
      <c r="A1382" s="32" t="s">
        <v>1235</v>
      </c>
      <c r="B1382" s="73">
        <v>43486</v>
      </c>
      <c r="C1382" s="201">
        <v>43830</v>
      </c>
      <c r="D1382" s="176">
        <v>40</v>
      </c>
      <c r="E1382" s="62"/>
      <c r="F1382" s="55">
        <v>1295.58</v>
      </c>
      <c r="G1382" s="62"/>
      <c r="H1382" s="30">
        <f t="shared" si="41"/>
        <v>1295.58</v>
      </c>
      <c r="I1382" s="30">
        <v>1295.58</v>
      </c>
      <c r="J1382" s="33"/>
      <c r="K1382" s="18"/>
    </row>
    <row r="1383" spans="1:11" ht="12.75" outlineLevel="1" x14ac:dyDescent="0.2">
      <c r="A1383" s="32" t="s">
        <v>1236</v>
      </c>
      <c r="B1383" s="73">
        <v>43493</v>
      </c>
      <c r="C1383" s="201">
        <v>43830</v>
      </c>
      <c r="D1383" s="176">
        <v>40</v>
      </c>
      <c r="E1383" s="62"/>
      <c r="F1383" s="203">
        <v>971.75</v>
      </c>
      <c r="G1383" s="62"/>
      <c r="H1383" s="30">
        <f t="shared" si="41"/>
        <v>971.75</v>
      </c>
      <c r="I1383" s="30">
        <v>971.75</v>
      </c>
      <c r="J1383" s="33"/>
      <c r="K1383" s="18"/>
    </row>
    <row r="1384" spans="1:11" ht="24" outlineLevel="1" x14ac:dyDescent="0.2">
      <c r="A1384" s="32" t="s">
        <v>1237</v>
      </c>
      <c r="B1384" s="73">
        <v>43452</v>
      </c>
      <c r="C1384" s="201">
        <v>43830</v>
      </c>
      <c r="D1384" s="176">
        <v>40</v>
      </c>
      <c r="E1384" s="55">
        <v>30220.86</v>
      </c>
      <c r="F1384" s="55">
        <v>1295.58</v>
      </c>
      <c r="G1384" s="62"/>
      <c r="H1384" s="30">
        <f t="shared" si="41"/>
        <v>31516.440000000002</v>
      </c>
      <c r="I1384" s="30">
        <v>31516.44</v>
      </c>
      <c r="J1384" s="33"/>
      <c r="K1384" s="18"/>
    </row>
    <row r="1385" spans="1:11" ht="12.75" outlineLevel="1" x14ac:dyDescent="0.2">
      <c r="A1385" s="32" t="s">
        <v>1238</v>
      </c>
      <c r="B1385" s="73">
        <v>43487</v>
      </c>
      <c r="C1385" s="201">
        <v>43830</v>
      </c>
      <c r="D1385" s="176">
        <v>40</v>
      </c>
      <c r="E1385" s="55">
        <v>1776.47</v>
      </c>
      <c r="F1385" s="55">
        <v>9857.08</v>
      </c>
      <c r="G1385" s="62"/>
      <c r="H1385" s="30">
        <f t="shared" si="41"/>
        <v>11633.55</v>
      </c>
      <c r="I1385" s="30">
        <v>11633.55</v>
      </c>
      <c r="J1385" s="33"/>
      <c r="K1385" s="18"/>
    </row>
    <row r="1386" spans="1:11" ht="24" outlineLevel="1" x14ac:dyDescent="0.2">
      <c r="A1386" s="32" t="s">
        <v>1239</v>
      </c>
      <c r="B1386" s="73">
        <v>43441</v>
      </c>
      <c r="C1386" s="201">
        <v>43830</v>
      </c>
      <c r="D1386" s="176">
        <v>40</v>
      </c>
      <c r="E1386" s="62"/>
      <c r="F1386" s="55">
        <v>13182.89</v>
      </c>
      <c r="G1386" s="62"/>
      <c r="H1386" s="30">
        <f t="shared" si="41"/>
        <v>13182.89</v>
      </c>
      <c r="I1386" s="30">
        <v>13182.89</v>
      </c>
      <c r="J1386" s="33"/>
      <c r="K1386" s="18"/>
    </row>
    <row r="1387" spans="1:11" ht="24" outlineLevel="1" x14ac:dyDescent="0.2">
      <c r="A1387" s="32" t="s">
        <v>1240</v>
      </c>
      <c r="B1387" s="73">
        <v>43483</v>
      </c>
      <c r="C1387" s="201">
        <v>43830</v>
      </c>
      <c r="D1387" s="176">
        <v>40</v>
      </c>
      <c r="E1387" s="62"/>
      <c r="F1387" s="55">
        <v>1943.47</v>
      </c>
      <c r="G1387" s="62"/>
      <c r="H1387" s="30">
        <f t="shared" si="41"/>
        <v>1943.47</v>
      </c>
      <c r="I1387" s="30">
        <v>1943.47</v>
      </c>
      <c r="J1387" s="33"/>
      <c r="K1387" s="18"/>
    </row>
    <row r="1388" spans="1:11" ht="12.75" outlineLevel="1" x14ac:dyDescent="0.2">
      <c r="A1388" s="32" t="s">
        <v>1241</v>
      </c>
      <c r="B1388" s="73">
        <v>43486</v>
      </c>
      <c r="C1388" s="201">
        <v>43830</v>
      </c>
      <c r="D1388" s="176">
        <v>40</v>
      </c>
      <c r="E1388" s="62"/>
      <c r="F1388" s="55">
        <v>1906.24</v>
      </c>
      <c r="G1388" s="62"/>
      <c r="H1388" s="30">
        <f t="shared" si="41"/>
        <v>1906.24</v>
      </c>
      <c r="I1388" s="30">
        <v>1906.24</v>
      </c>
      <c r="J1388" s="33"/>
      <c r="K1388" s="18"/>
    </row>
    <row r="1389" spans="1:11" ht="24" outlineLevel="1" x14ac:dyDescent="0.2">
      <c r="A1389" s="32" t="s">
        <v>1242</v>
      </c>
      <c r="B1389" s="73">
        <v>43501</v>
      </c>
      <c r="C1389" s="201">
        <v>43830</v>
      </c>
      <c r="D1389" s="176">
        <v>40</v>
      </c>
      <c r="E1389" s="55">
        <v>27461.87</v>
      </c>
      <c r="F1389" s="203">
        <v>635.38</v>
      </c>
      <c r="G1389" s="62"/>
      <c r="H1389" s="30">
        <f t="shared" si="41"/>
        <v>28097.25</v>
      </c>
      <c r="I1389" s="30">
        <v>28097.25</v>
      </c>
      <c r="J1389" s="33"/>
      <c r="K1389" s="18"/>
    </row>
    <row r="1390" spans="1:11" ht="12.75" outlineLevel="1" x14ac:dyDescent="0.2">
      <c r="A1390" s="32" t="s">
        <v>1243</v>
      </c>
      <c r="B1390" s="73">
        <v>43496</v>
      </c>
      <c r="C1390" s="201">
        <v>43830</v>
      </c>
      <c r="D1390" s="176">
        <v>40</v>
      </c>
      <c r="E1390" s="55">
        <v>56937.35</v>
      </c>
      <c r="F1390" s="55">
        <v>1906.24</v>
      </c>
      <c r="G1390" s="62"/>
      <c r="H1390" s="30">
        <f t="shared" si="41"/>
        <v>58843.59</v>
      </c>
      <c r="I1390" s="30">
        <v>58843.59</v>
      </c>
      <c r="J1390" s="33"/>
      <c r="K1390" s="18"/>
    </row>
    <row r="1391" spans="1:11" ht="12.75" outlineLevel="1" x14ac:dyDescent="0.2">
      <c r="A1391" s="32" t="s">
        <v>1244</v>
      </c>
      <c r="B1391" s="73">
        <v>43490</v>
      </c>
      <c r="C1391" s="201">
        <v>43830</v>
      </c>
      <c r="D1391" s="176">
        <v>40</v>
      </c>
      <c r="E1391" s="62"/>
      <c r="F1391" s="55">
        <v>1295.58</v>
      </c>
      <c r="G1391" s="62"/>
      <c r="H1391" s="30">
        <f t="shared" si="41"/>
        <v>1295.58</v>
      </c>
      <c r="I1391" s="30">
        <v>1295.58</v>
      </c>
      <c r="J1391" s="33"/>
      <c r="K1391" s="18"/>
    </row>
    <row r="1392" spans="1:11" ht="24" outlineLevel="1" x14ac:dyDescent="0.2">
      <c r="A1392" s="32" t="s">
        <v>1245</v>
      </c>
      <c r="B1392" s="73">
        <v>43493</v>
      </c>
      <c r="C1392" s="201">
        <v>43830</v>
      </c>
      <c r="D1392" s="176">
        <v>40</v>
      </c>
      <c r="E1392" s="55">
        <v>40714.86</v>
      </c>
      <c r="F1392" s="203">
        <v>635.38</v>
      </c>
      <c r="G1392" s="62"/>
      <c r="H1392" s="30">
        <f t="shared" si="41"/>
        <v>41350.239999999998</v>
      </c>
      <c r="I1392" s="30">
        <v>41350.239999999998</v>
      </c>
      <c r="J1392" s="33"/>
      <c r="K1392" s="18"/>
    </row>
    <row r="1393" spans="1:11" ht="12.75" outlineLevel="1" x14ac:dyDescent="0.2">
      <c r="A1393" s="32" t="s">
        <v>1246</v>
      </c>
      <c r="B1393" s="73">
        <v>43496</v>
      </c>
      <c r="C1393" s="201">
        <v>43830</v>
      </c>
      <c r="D1393" s="176">
        <v>40</v>
      </c>
      <c r="E1393" s="62"/>
      <c r="F1393" s="55">
        <v>2267.33</v>
      </c>
      <c r="G1393" s="62"/>
      <c r="H1393" s="30">
        <f t="shared" si="41"/>
        <v>2267.33</v>
      </c>
      <c r="I1393" s="30">
        <v>2267.33</v>
      </c>
      <c r="J1393" s="33"/>
      <c r="K1393" s="18"/>
    </row>
    <row r="1394" spans="1:11" ht="24" outlineLevel="1" x14ac:dyDescent="0.2">
      <c r="A1394" s="32" t="s">
        <v>1247</v>
      </c>
      <c r="B1394" s="73">
        <v>43501</v>
      </c>
      <c r="C1394" s="201">
        <v>43830</v>
      </c>
      <c r="D1394" s="176">
        <v>40</v>
      </c>
      <c r="E1394" s="62"/>
      <c r="F1394" s="55">
        <v>3177.07</v>
      </c>
      <c r="G1394" s="62"/>
      <c r="H1394" s="30">
        <f t="shared" si="41"/>
        <v>3177.07</v>
      </c>
      <c r="I1394" s="30">
        <v>3177.07</v>
      </c>
      <c r="J1394" s="33"/>
      <c r="K1394" s="18"/>
    </row>
    <row r="1395" spans="1:11" ht="12.75" outlineLevel="1" x14ac:dyDescent="0.2">
      <c r="A1395" s="32" t="s">
        <v>1248</v>
      </c>
      <c r="B1395" s="73">
        <v>43521</v>
      </c>
      <c r="C1395" s="201">
        <v>43830</v>
      </c>
      <c r="D1395" s="176">
        <v>40</v>
      </c>
      <c r="E1395" s="62"/>
      <c r="F1395" s="55">
        <v>1588.52</v>
      </c>
      <c r="G1395" s="62"/>
      <c r="H1395" s="30">
        <f t="shared" si="41"/>
        <v>1588.52</v>
      </c>
      <c r="I1395" s="30">
        <v>1588.52</v>
      </c>
      <c r="J1395" s="33"/>
      <c r="K1395" s="18"/>
    </row>
    <row r="1396" spans="1:11" ht="12.75" outlineLevel="1" x14ac:dyDescent="0.2">
      <c r="A1396" s="32" t="s">
        <v>1249</v>
      </c>
      <c r="B1396" s="73">
        <v>43451</v>
      </c>
      <c r="C1396" s="201">
        <v>43830</v>
      </c>
      <c r="D1396" s="176">
        <v>40</v>
      </c>
      <c r="E1396" s="199">
        <v>31250.9</v>
      </c>
      <c r="F1396" s="55">
        <v>1588.52</v>
      </c>
      <c r="G1396" s="62"/>
      <c r="H1396" s="30">
        <f t="shared" si="41"/>
        <v>32839.42</v>
      </c>
      <c r="I1396" s="30">
        <v>32839.42</v>
      </c>
      <c r="J1396" s="33"/>
      <c r="K1396" s="18"/>
    </row>
    <row r="1397" spans="1:11" ht="12.75" outlineLevel="1" x14ac:dyDescent="0.2">
      <c r="A1397" s="32" t="s">
        <v>1250</v>
      </c>
      <c r="B1397" s="73">
        <v>43417</v>
      </c>
      <c r="C1397" s="201">
        <v>43830</v>
      </c>
      <c r="D1397" s="176">
        <v>40</v>
      </c>
      <c r="E1397" s="62"/>
      <c r="F1397" s="68">
        <v>16730</v>
      </c>
      <c r="G1397" s="62"/>
      <c r="H1397" s="30">
        <f t="shared" si="41"/>
        <v>16730</v>
      </c>
      <c r="I1397" s="30">
        <v>16730</v>
      </c>
      <c r="J1397" s="33"/>
      <c r="K1397" s="18"/>
    </row>
    <row r="1398" spans="1:11" ht="24" outlineLevel="1" x14ac:dyDescent="0.2">
      <c r="A1398" s="32" t="s">
        <v>1251</v>
      </c>
      <c r="B1398" s="73">
        <v>43537</v>
      </c>
      <c r="C1398" s="201">
        <v>43830</v>
      </c>
      <c r="D1398" s="176">
        <v>40</v>
      </c>
      <c r="E1398" s="62"/>
      <c r="F1398" s="55">
        <v>1943.47</v>
      </c>
      <c r="G1398" s="62"/>
      <c r="H1398" s="30">
        <f t="shared" si="41"/>
        <v>1943.47</v>
      </c>
      <c r="I1398" s="30">
        <v>1943.47</v>
      </c>
      <c r="J1398" s="33"/>
      <c r="K1398" s="18"/>
    </row>
    <row r="1399" spans="1:11" ht="24" outlineLevel="1" x14ac:dyDescent="0.2">
      <c r="A1399" s="32" t="s">
        <v>1252</v>
      </c>
      <c r="B1399" s="73">
        <v>43504</v>
      </c>
      <c r="C1399" s="201">
        <v>43830</v>
      </c>
      <c r="D1399" s="176">
        <v>40</v>
      </c>
      <c r="E1399" s="62"/>
      <c r="F1399" s="55">
        <v>2859.34</v>
      </c>
      <c r="G1399" s="62"/>
      <c r="H1399" s="30">
        <f t="shared" si="41"/>
        <v>2859.34</v>
      </c>
      <c r="I1399" s="30">
        <v>2859.34</v>
      </c>
      <c r="J1399" s="33"/>
      <c r="K1399" s="18"/>
    </row>
    <row r="1400" spans="1:11" ht="24" outlineLevel="1" x14ac:dyDescent="0.2">
      <c r="A1400" s="32" t="s">
        <v>1253</v>
      </c>
      <c r="B1400" s="73">
        <v>43528</v>
      </c>
      <c r="C1400" s="201">
        <v>43830</v>
      </c>
      <c r="D1400" s="176">
        <v>40</v>
      </c>
      <c r="E1400" s="62"/>
      <c r="F1400" s="55">
        <v>1588.52</v>
      </c>
      <c r="G1400" s="62"/>
      <c r="H1400" s="30">
        <f t="shared" si="41"/>
        <v>1588.52</v>
      </c>
      <c r="I1400" s="30">
        <v>1588.52</v>
      </c>
      <c r="J1400" s="33"/>
      <c r="K1400" s="18"/>
    </row>
    <row r="1401" spans="1:11" ht="24" outlineLevel="1" x14ac:dyDescent="0.2">
      <c r="A1401" s="32" t="s">
        <v>1254</v>
      </c>
      <c r="B1401" s="73">
        <v>43516</v>
      </c>
      <c r="C1401" s="201">
        <v>43830</v>
      </c>
      <c r="D1401" s="176">
        <v>40</v>
      </c>
      <c r="E1401" s="62"/>
      <c r="F1401" s="203">
        <v>953.14</v>
      </c>
      <c r="G1401" s="62"/>
      <c r="H1401" s="30">
        <f t="shared" si="41"/>
        <v>953.14</v>
      </c>
      <c r="I1401" s="30">
        <v>953.14</v>
      </c>
      <c r="J1401" s="33"/>
      <c r="K1401" s="18"/>
    </row>
    <row r="1402" spans="1:11" ht="12.75" outlineLevel="1" x14ac:dyDescent="0.2">
      <c r="A1402" s="32" t="s">
        <v>1255</v>
      </c>
      <c r="B1402" s="73">
        <v>43535</v>
      </c>
      <c r="C1402" s="201">
        <v>43830</v>
      </c>
      <c r="D1402" s="176">
        <v>40</v>
      </c>
      <c r="E1402" s="62"/>
      <c r="F1402" s="55">
        <v>1588.52</v>
      </c>
      <c r="G1402" s="62"/>
      <c r="H1402" s="30">
        <f t="shared" si="41"/>
        <v>1588.52</v>
      </c>
      <c r="I1402" s="30">
        <v>1588.52</v>
      </c>
      <c r="J1402" s="33"/>
      <c r="K1402" s="18"/>
    </row>
    <row r="1403" spans="1:11" ht="12.75" outlineLevel="1" x14ac:dyDescent="0.2">
      <c r="A1403" s="32" t="s">
        <v>1256</v>
      </c>
      <c r="B1403" s="73">
        <v>43314</v>
      </c>
      <c r="C1403" s="201">
        <v>43830</v>
      </c>
      <c r="D1403" s="176">
        <v>40</v>
      </c>
      <c r="E1403" s="62"/>
      <c r="F1403" s="55">
        <v>9711.44</v>
      </c>
      <c r="G1403" s="62"/>
      <c r="H1403" s="30">
        <f t="shared" si="41"/>
        <v>9711.44</v>
      </c>
      <c r="I1403" s="30">
        <v>9711.44</v>
      </c>
      <c r="J1403" s="33"/>
      <c r="K1403" s="18"/>
    </row>
    <row r="1404" spans="1:11" ht="24" outlineLevel="1" x14ac:dyDescent="0.2">
      <c r="A1404" s="32" t="s">
        <v>1257</v>
      </c>
      <c r="B1404" s="73">
        <v>43349</v>
      </c>
      <c r="C1404" s="201">
        <v>43830</v>
      </c>
      <c r="D1404" s="176">
        <v>40</v>
      </c>
      <c r="E1404" s="62"/>
      <c r="F1404" s="55">
        <v>8773.11</v>
      </c>
      <c r="G1404" s="62"/>
      <c r="H1404" s="30">
        <f t="shared" si="41"/>
        <v>8773.11</v>
      </c>
      <c r="I1404" s="30">
        <v>8773.11</v>
      </c>
      <c r="J1404" s="33"/>
      <c r="K1404" s="18"/>
    </row>
    <row r="1405" spans="1:11" ht="24" outlineLevel="1" x14ac:dyDescent="0.2">
      <c r="A1405" s="32" t="s">
        <v>1258</v>
      </c>
      <c r="B1405" s="73">
        <v>43446</v>
      </c>
      <c r="C1405" s="201">
        <v>43830</v>
      </c>
      <c r="D1405" s="176">
        <v>40</v>
      </c>
      <c r="E1405" s="62"/>
      <c r="F1405" s="55">
        <v>9408.56</v>
      </c>
      <c r="G1405" s="62"/>
      <c r="H1405" s="30">
        <f t="shared" si="41"/>
        <v>9408.56</v>
      </c>
      <c r="I1405" s="30">
        <v>9408.56</v>
      </c>
      <c r="J1405" s="33"/>
      <c r="K1405" s="18"/>
    </row>
    <row r="1406" spans="1:11" ht="24" outlineLevel="1" x14ac:dyDescent="0.2">
      <c r="A1406" s="32" t="s">
        <v>1259</v>
      </c>
      <c r="B1406" s="73">
        <v>43530</v>
      </c>
      <c r="C1406" s="201">
        <v>43830</v>
      </c>
      <c r="D1406" s="176">
        <v>40</v>
      </c>
      <c r="E1406" s="62"/>
      <c r="F1406" s="55">
        <v>10519.42</v>
      </c>
      <c r="G1406" s="62"/>
      <c r="H1406" s="30">
        <f t="shared" si="41"/>
        <v>10519.42</v>
      </c>
      <c r="I1406" s="30">
        <v>10519.42</v>
      </c>
      <c r="J1406" s="33"/>
      <c r="K1406" s="18"/>
    </row>
    <row r="1407" spans="1:11" ht="12.75" outlineLevel="1" x14ac:dyDescent="0.2">
      <c r="A1407" s="32" t="s">
        <v>1260</v>
      </c>
      <c r="B1407" s="73">
        <v>43522</v>
      </c>
      <c r="C1407" s="201">
        <v>43830</v>
      </c>
      <c r="D1407" s="176">
        <v>40</v>
      </c>
      <c r="E1407" s="62"/>
      <c r="F1407" s="55">
        <v>8440.61</v>
      </c>
      <c r="G1407" s="62"/>
      <c r="H1407" s="30">
        <f t="shared" si="41"/>
        <v>8440.61</v>
      </c>
      <c r="I1407" s="30">
        <v>8440.61</v>
      </c>
      <c r="J1407" s="33"/>
      <c r="K1407" s="18"/>
    </row>
    <row r="1408" spans="1:11" ht="12.75" outlineLevel="1" x14ac:dyDescent="0.2">
      <c r="A1408" s="32" t="s">
        <v>1261</v>
      </c>
      <c r="B1408" s="73">
        <v>43522</v>
      </c>
      <c r="C1408" s="201">
        <v>43830</v>
      </c>
      <c r="D1408" s="176">
        <v>40</v>
      </c>
      <c r="E1408" s="62"/>
      <c r="F1408" s="55">
        <v>8440.61</v>
      </c>
      <c r="G1408" s="62"/>
      <c r="H1408" s="30">
        <f t="shared" si="41"/>
        <v>8440.61</v>
      </c>
      <c r="I1408" s="30">
        <v>8440.61</v>
      </c>
      <c r="J1408" s="33"/>
      <c r="K1408" s="18"/>
    </row>
    <row r="1409" spans="1:11" ht="12.75" outlineLevel="1" x14ac:dyDescent="0.2">
      <c r="A1409" s="32" t="s">
        <v>1262</v>
      </c>
      <c r="B1409" s="73">
        <v>43500</v>
      </c>
      <c r="C1409" s="201">
        <v>43830</v>
      </c>
      <c r="D1409" s="176">
        <v>40</v>
      </c>
      <c r="E1409" s="62"/>
      <c r="F1409" s="55">
        <v>8440.61</v>
      </c>
      <c r="G1409" s="62"/>
      <c r="H1409" s="30">
        <f t="shared" si="41"/>
        <v>8440.61</v>
      </c>
      <c r="I1409" s="30">
        <v>8440.61</v>
      </c>
      <c r="J1409" s="33"/>
      <c r="K1409" s="18"/>
    </row>
    <row r="1410" spans="1:11" ht="12.75" outlineLevel="1" x14ac:dyDescent="0.2">
      <c r="A1410" s="32" t="s">
        <v>1263</v>
      </c>
      <c r="B1410" s="73">
        <v>43455</v>
      </c>
      <c r="C1410" s="201">
        <v>43830</v>
      </c>
      <c r="D1410" s="176">
        <v>40</v>
      </c>
      <c r="E1410" s="62"/>
      <c r="F1410" s="55">
        <v>8404.75</v>
      </c>
      <c r="G1410" s="62"/>
      <c r="H1410" s="30">
        <f t="shared" si="41"/>
        <v>8404.75</v>
      </c>
      <c r="I1410" s="30">
        <v>8404.75</v>
      </c>
      <c r="J1410" s="33"/>
      <c r="K1410" s="18"/>
    </row>
    <row r="1411" spans="1:11" ht="24" outlineLevel="1" x14ac:dyDescent="0.2">
      <c r="A1411" s="32" t="s">
        <v>1264</v>
      </c>
      <c r="B1411" s="73">
        <v>43165</v>
      </c>
      <c r="C1411" s="201">
        <v>43830</v>
      </c>
      <c r="D1411" s="176">
        <v>40</v>
      </c>
      <c r="E1411" s="62"/>
      <c r="F1411" s="55">
        <v>8404.75</v>
      </c>
      <c r="G1411" s="62"/>
      <c r="H1411" s="30">
        <f t="shared" si="41"/>
        <v>8404.75</v>
      </c>
      <c r="I1411" s="30">
        <v>8404.75</v>
      </c>
      <c r="J1411" s="33"/>
      <c r="K1411" s="18"/>
    </row>
    <row r="1412" spans="1:11" ht="24" outlineLevel="1" x14ac:dyDescent="0.2">
      <c r="A1412" s="32" t="s">
        <v>1265</v>
      </c>
      <c r="B1412" s="73">
        <v>42441</v>
      </c>
      <c r="C1412" s="201">
        <v>43830</v>
      </c>
      <c r="D1412" s="176">
        <v>40</v>
      </c>
      <c r="E1412" s="62"/>
      <c r="F1412" s="55">
        <v>8404.75</v>
      </c>
      <c r="G1412" s="62"/>
      <c r="H1412" s="30">
        <f t="shared" si="41"/>
        <v>8404.75</v>
      </c>
      <c r="I1412" s="30">
        <v>8404.75</v>
      </c>
      <c r="J1412" s="33"/>
      <c r="K1412" s="18"/>
    </row>
    <row r="1413" spans="1:11" ht="24" outlineLevel="1" x14ac:dyDescent="0.2">
      <c r="A1413" s="32" t="s">
        <v>1266</v>
      </c>
      <c r="B1413" s="73">
        <v>43199</v>
      </c>
      <c r="C1413" s="201">
        <v>43830</v>
      </c>
      <c r="D1413" s="176">
        <v>40</v>
      </c>
      <c r="E1413" s="62"/>
      <c r="F1413" s="55">
        <v>7369.02</v>
      </c>
      <c r="G1413" s="62"/>
      <c r="H1413" s="30">
        <f t="shared" si="41"/>
        <v>7369.02</v>
      </c>
      <c r="I1413" s="30">
        <v>7369.02</v>
      </c>
      <c r="J1413" s="33"/>
      <c r="K1413" s="18"/>
    </row>
    <row r="1414" spans="1:11" ht="24" outlineLevel="1" x14ac:dyDescent="0.2">
      <c r="A1414" s="32" t="s">
        <v>1267</v>
      </c>
      <c r="B1414" s="73">
        <v>43321</v>
      </c>
      <c r="C1414" s="201">
        <v>43830</v>
      </c>
      <c r="D1414" s="176">
        <v>40</v>
      </c>
      <c r="E1414" s="55">
        <v>37234.050000000003</v>
      </c>
      <c r="F1414" s="199">
        <v>4947.6000000000004</v>
      </c>
      <c r="G1414" s="62"/>
      <c r="H1414" s="30">
        <f t="shared" si="41"/>
        <v>42181.65</v>
      </c>
      <c r="I1414" s="30">
        <v>42181.65</v>
      </c>
      <c r="J1414" s="33"/>
      <c r="K1414" s="18"/>
    </row>
    <row r="1415" spans="1:11" ht="12.75" outlineLevel="1" x14ac:dyDescent="0.2">
      <c r="A1415" s="32" t="s">
        <v>1268</v>
      </c>
      <c r="B1415" s="73">
        <v>43290</v>
      </c>
      <c r="C1415" s="201">
        <v>43830</v>
      </c>
      <c r="D1415" s="176">
        <v>40</v>
      </c>
      <c r="E1415" s="62"/>
      <c r="F1415" s="55">
        <v>8404.75</v>
      </c>
      <c r="G1415" s="62"/>
      <c r="H1415" s="30">
        <f t="shared" si="41"/>
        <v>8404.75</v>
      </c>
      <c r="I1415" s="30">
        <v>8404.75</v>
      </c>
      <c r="J1415" s="33"/>
      <c r="K1415" s="18"/>
    </row>
    <row r="1416" spans="1:11" ht="24" outlineLevel="1" x14ac:dyDescent="0.2">
      <c r="A1416" s="32" t="s">
        <v>1269</v>
      </c>
      <c r="B1416" s="73">
        <v>43287</v>
      </c>
      <c r="C1416" s="201">
        <v>43830</v>
      </c>
      <c r="D1416" s="176">
        <v>40</v>
      </c>
      <c r="E1416" s="62"/>
      <c r="F1416" s="199">
        <v>8341.2000000000007</v>
      </c>
      <c r="G1416" s="62"/>
      <c r="H1416" s="30">
        <f t="shared" si="41"/>
        <v>8341.2000000000007</v>
      </c>
      <c r="I1416" s="30">
        <v>8341.2000000000007</v>
      </c>
      <c r="J1416" s="33"/>
      <c r="K1416" s="18"/>
    </row>
    <row r="1417" spans="1:11" ht="24" outlineLevel="1" x14ac:dyDescent="0.2">
      <c r="A1417" s="32" t="s">
        <v>1270</v>
      </c>
      <c r="B1417" s="73">
        <v>43329</v>
      </c>
      <c r="C1417" s="201">
        <v>43830</v>
      </c>
      <c r="D1417" s="176">
        <v>40</v>
      </c>
      <c r="E1417" s="62"/>
      <c r="F1417" s="199">
        <v>8341.2000000000007</v>
      </c>
      <c r="G1417" s="62"/>
      <c r="H1417" s="30">
        <f t="shared" si="41"/>
        <v>8341.2000000000007</v>
      </c>
      <c r="I1417" s="30">
        <v>8341.2000000000007</v>
      </c>
      <c r="J1417" s="33"/>
      <c r="K1417" s="18"/>
    </row>
    <row r="1418" spans="1:11" ht="24" outlineLevel="1" x14ac:dyDescent="0.2">
      <c r="A1418" s="32" t="s">
        <v>1271</v>
      </c>
      <c r="B1418" s="73">
        <v>43319</v>
      </c>
      <c r="C1418" s="201">
        <v>43830</v>
      </c>
      <c r="D1418" s="176">
        <v>40</v>
      </c>
      <c r="E1418" s="62"/>
      <c r="F1418" s="199">
        <v>8341.2000000000007</v>
      </c>
      <c r="G1418" s="62"/>
      <c r="H1418" s="30">
        <f t="shared" si="41"/>
        <v>8341.2000000000007</v>
      </c>
      <c r="I1418" s="30">
        <v>8341.2000000000007</v>
      </c>
      <c r="J1418" s="33"/>
      <c r="K1418" s="18"/>
    </row>
    <row r="1419" spans="1:11" ht="12.75" outlineLevel="1" x14ac:dyDescent="0.2">
      <c r="A1419" s="32" t="s">
        <v>1272</v>
      </c>
      <c r="B1419" s="73">
        <v>43286</v>
      </c>
      <c r="C1419" s="201">
        <v>43830</v>
      </c>
      <c r="D1419" s="176">
        <v>40</v>
      </c>
      <c r="E1419" s="55">
        <v>45744.56</v>
      </c>
      <c r="F1419" s="55">
        <v>3941.53</v>
      </c>
      <c r="G1419" s="62"/>
      <c r="H1419" s="30">
        <f t="shared" si="41"/>
        <v>49686.09</v>
      </c>
      <c r="I1419" s="30">
        <v>49686.09</v>
      </c>
      <c r="J1419" s="33"/>
      <c r="K1419" s="18"/>
    </row>
    <row r="1420" spans="1:11" ht="24" outlineLevel="1" x14ac:dyDescent="0.2">
      <c r="A1420" s="32" t="s">
        <v>1273</v>
      </c>
      <c r="B1420" s="73">
        <v>43290</v>
      </c>
      <c r="C1420" s="201">
        <v>43830</v>
      </c>
      <c r="D1420" s="176">
        <v>40</v>
      </c>
      <c r="E1420" s="62"/>
      <c r="F1420" s="199">
        <v>5719.5</v>
      </c>
      <c r="G1420" s="62"/>
      <c r="H1420" s="30">
        <f t="shared" si="41"/>
        <v>5719.5</v>
      </c>
      <c r="I1420" s="30">
        <v>5719.5</v>
      </c>
      <c r="J1420" s="33"/>
      <c r="K1420" s="18"/>
    </row>
    <row r="1421" spans="1:11" ht="24" outlineLevel="1" x14ac:dyDescent="0.2">
      <c r="A1421" s="32" t="s">
        <v>1274</v>
      </c>
      <c r="B1421" s="73">
        <v>43318</v>
      </c>
      <c r="C1421" s="201">
        <v>43830</v>
      </c>
      <c r="D1421" s="176">
        <v>40</v>
      </c>
      <c r="E1421" s="62"/>
      <c r="F1421" s="68">
        <v>60902</v>
      </c>
      <c r="G1421" s="62"/>
      <c r="H1421" s="30">
        <f t="shared" si="41"/>
        <v>60902</v>
      </c>
      <c r="I1421" s="30">
        <v>60902</v>
      </c>
      <c r="J1421" s="33"/>
      <c r="K1421" s="18"/>
    </row>
    <row r="1422" spans="1:11" ht="24" outlineLevel="1" x14ac:dyDescent="0.2">
      <c r="A1422" s="32" t="s">
        <v>1275</v>
      </c>
      <c r="B1422" s="73">
        <v>43355</v>
      </c>
      <c r="C1422" s="201">
        <v>43830</v>
      </c>
      <c r="D1422" s="176">
        <v>40</v>
      </c>
      <c r="E1422" s="55">
        <v>145401.69</v>
      </c>
      <c r="F1422" s="68">
        <v>47298</v>
      </c>
      <c r="G1422" s="62"/>
      <c r="H1422" s="30">
        <f t="shared" si="41"/>
        <v>192699.69</v>
      </c>
      <c r="I1422" s="30">
        <v>192699.69</v>
      </c>
      <c r="J1422" s="33"/>
      <c r="K1422" s="18"/>
    </row>
    <row r="1423" spans="1:11" ht="24" outlineLevel="1" x14ac:dyDescent="0.2">
      <c r="A1423" s="32" t="s">
        <v>1276</v>
      </c>
      <c r="B1423" s="73">
        <v>43312</v>
      </c>
      <c r="C1423" s="201">
        <v>43830</v>
      </c>
      <c r="D1423" s="176">
        <v>40</v>
      </c>
      <c r="E1423" s="55">
        <v>18299.41</v>
      </c>
      <c r="F1423" s="55">
        <v>11521.38</v>
      </c>
      <c r="G1423" s="62"/>
      <c r="H1423" s="30">
        <f t="shared" si="41"/>
        <v>29820.79</v>
      </c>
      <c r="I1423" s="30">
        <v>29820.79</v>
      </c>
      <c r="J1423" s="33"/>
      <c r="K1423" s="18"/>
    </row>
    <row r="1424" spans="1:11" ht="24" outlineLevel="1" x14ac:dyDescent="0.2">
      <c r="A1424" s="32" t="s">
        <v>1277</v>
      </c>
      <c r="B1424" s="73">
        <v>43319</v>
      </c>
      <c r="C1424" s="201">
        <v>43830</v>
      </c>
      <c r="D1424" s="176">
        <v>40</v>
      </c>
      <c r="E1424" s="55">
        <v>99571.74</v>
      </c>
      <c r="F1424" s="55">
        <v>8488.2900000000009</v>
      </c>
      <c r="G1424" s="62"/>
      <c r="H1424" s="30">
        <f t="shared" si="41"/>
        <v>108060.03</v>
      </c>
      <c r="I1424" s="30">
        <v>108060.03</v>
      </c>
      <c r="J1424" s="33"/>
      <c r="K1424" s="18"/>
    </row>
    <row r="1425" spans="1:11" ht="12.75" outlineLevel="1" x14ac:dyDescent="0.2">
      <c r="A1425" s="32" t="s">
        <v>1278</v>
      </c>
      <c r="B1425" s="73">
        <v>43278</v>
      </c>
      <c r="C1425" s="201">
        <v>43830</v>
      </c>
      <c r="D1425" s="176">
        <v>40</v>
      </c>
      <c r="E1425" s="62"/>
      <c r="F1425" s="55">
        <v>17191.09</v>
      </c>
      <c r="G1425" s="62"/>
      <c r="H1425" s="30">
        <f t="shared" si="41"/>
        <v>17191.09</v>
      </c>
      <c r="I1425" s="30">
        <v>17191.09</v>
      </c>
      <c r="J1425" s="33"/>
      <c r="K1425" s="18"/>
    </row>
    <row r="1426" spans="1:11" ht="24" outlineLevel="1" x14ac:dyDescent="0.2">
      <c r="A1426" s="32" t="s">
        <v>1279</v>
      </c>
      <c r="B1426" s="73">
        <v>43294</v>
      </c>
      <c r="C1426" s="201">
        <v>43830</v>
      </c>
      <c r="D1426" s="176">
        <v>40</v>
      </c>
      <c r="E1426" s="55">
        <v>65877.86</v>
      </c>
      <c r="F1426" s="55">
        <v>12993.95</v>
      </c>
      <c r="G1426" s="62"/>
      <c r="H1426" s="30">
        <f t="shared" si="41"/>
        <v>78871.81</v>
      </c>
      <c r="I1426" s="30">
        <v>78871.81</v>
      </c>
      <c r="J1426" s="33"/>
      <c r="K1426" s="18"/>
    </row>
    <row r="1427" spans="1:11" ht="24" outlineLevel="1" x14ac:dyDescent="0.2">
      <c r="A1427" s="32" t="s">
        <v>1280</v>
      </c>
      <c r="B1427" s="73">
        <v>43350</v>
      </c>
      <c r="C1427" s="201">
        <v>43830</v>
      </c>
      <c r="D1427" s="176">
        <v>40</v>
      </c>
      <c r="E1427" s="199">
        <v>168846.4</v>
      </c>
      <c r="F1427" s="55">
        <v>18422.14</v>
      </c>
      <c r="G1427" s="62"/>
      <c r="H1427" s="30">
        <f t="shared" si="41"/>
        <v>187268.53999999998</v>
      </c>
      <c r="I1427" s="30">
        <v>187268.54</v>
      </c>
      <c r="J1427" s="33"/>
      <c r="K1427" s="18"/>
    </row>
    <row r="1428" spans="1:11" ht="24" outlineLevel="1" x14ac:dyDescent="0.2">
      <c r="A1428" s="32" t="s">
        <v>1281</v>
      </c>
      <c r="B1428" s="73">
        <v>43335</v>
      </c>
      <c r="C1428" s="201">
        <v>43830</v>
      </c>
      <c r="D1428" s="176">
        <v>40</v>
      </c>
      <c r="E1428" s="62"/>
      <c r="F1428" s="199">
        <v>20068.8</v>
      </c>
      <c r="G1428" s="62"/>
      <c r="H1428" s="30">
        <f t="shared" si="41"/>
        <v>20068.8</v>
      </c>
      <c r="I1428" s="30">
        <v>20068.8</v>
      </c>
      <c r="J1428" s="33"/>
      <c r="K1428" s="18"/>
    </row>
    <row r="1429" spans="1:11" ht="24" outlineLevel="1" x14ac:dyDescent="0.2">
      <c r="A1429" s="32" t="s">
        <v>1282</v>
      </c>
      <c r="B1429" s="73">
        <v>43081</v>
      </c>
      <c r="C1429" s="201">
        <v>43830</v>
      </c>
      <c r="D1429" s="176">
        <v>40</v>
      </c>
      <c r="E1429" s="55">
        <v>2169.11</v>
      </c>
      <c r="F1429" s="199">
        <v>10994.6</v>
      </c>
      <c r="G1429" s="62"/>
      <c r="H1429" s="30">
        <f t="shared" si="41"/>
        <v>13163.710000000001</v>
      </c>
      <c r="I1429" s="30">
        <v>13163.71</v>
      </c>
      <c r="J1429" s="33"/>
      <c r="K1429" s="18"/>
    </row>
    <row r="1430" spans="1:11" ht="24" outlineLevel="1" x14ac:dyDescent="0.2">
      <c r="A1430" s="32" t="s">
        <v>1283</v>
      </c>
      <c r="B1430" s="73">
        <v>42593</v>
      </c>
      <c r="C1430" s="201">
        <v>43830</v>
      </c>
      <c r="D1430" s="176">
        <v>40</v>
      </c>
      <c r="E1430" s="55">
        <v>6478.58</v>
      </c>
      <c r="F1430" s="55">
        <v>11403.43</v>
      </c>
      <c r="G1430" s="62"/>
      <c r="H1430" s="30">
        <f t="shared" si="41"/>
        <v>17882.010000000002</v>
      </c>
      <c r="I1430" s="30">
        <v>17882.009999999998</v>
      </c>
      <c r="J1430" s="33"/>
      <c r="K1430" s="18"/>
    </row>
    <row r="1431" spans="1:11" ht="24" outlineLevel="1" x14ac:dyDescent="0.2">
      <c r="A1431" s="32" t="s">
        <v>1284</v>
      </c>
      <c r="B1431" s="73">
        <v>42655</v>
      </c>
      <c r="C1431" s="201">
        <v>43830</v>
      </c>
      <c r="D1431" s="176">
        <v>40</v>
      </c>
      <c r="E1431" s="55"/>
      <c r="F1431" s="199">
        <v>0.32</v>
      </c>
      <c r="G1431" s="62"/>
      <c r="H1431" s="30">
        <f t="shared" si="41"/>
        <v>0.32</v>
      </c>
      <c r="I1431" s="30">
        <v>0.32</v>
      </c>
      <c r="J1431" s="33"/>
      <c r="K1431" s="18"/>
    </row>
    <row r="1432" spans="1:11" ht="24" outlineLevel="1" x14ac:dyDescent="0.2">
      <c r="A1432" s="32" t="s">
        <v>1285</v>
      </c>
      <c r="B1432" s="73">
        <v>42647</v>
      </c>
      <c r="C1432" s="201">
        <v>43830</v>
      </c>
      <c r="D1432" s="176">
        <v>40</v>
      </c>
      <c r="E1432" s="55">
        <v>75760.009999999995</v>
      </c>
      <c r="F1432" s="199">
        <v>10901.4</v>
      </c>
      <c r="G1432" s="62"/>
      <c r="H1432" s="30">
        <f t="shared" si="41"/>
        <v>86661.409999999989</v>
      </c>
      <c r="I1432" s="30">
        <v>86661.41</v>
      </c>
      <c r="J1432" s="33"/>
      <c r="K1432" s="18"/>
    </row>
    <row r="1433" spans="1:11" ht="12.75" outlineLevel="1" x14ac:dyDescent="0.2">
      <c r="A1433" s="32" t="s">
        <v>1286</v>
      </c>
      <c r="B1433" s="73">
        <v>42716</v>
      </c>
      <c r="C1433" s="201">
        <v>43830</v>
      </c>
      <c r="D1433" s="176">
        <v>40</v>
      </c>
      <c r="E1433" s="199">
        <v>37161.699999999997</v>
      </c>
      <c r="F1433" s="55">
        <v>11188.96</v>
      </c>
      <c r="G1433" s="62"/>
      <c r="H1433" s="30">
        <f t="shared" si="41"/>
        <v>48350.659999999996</v>
      </c>
      <c r="I1433" s="30">
        <v>48350.66</v>
      </c>
      <c r="J1433" s="33"/>
      <c r="K1433" s="18"/>
    </row>
    <row r="1434" spans="1:11" ht="12.75" outlineLevel="1" x14ac:dyDescent="0.2">
      <c r="A1434" s="32" t="s">
        <v>1287</v>
      </c>
      <c r="B1434" s="73">
        <v>42627</v>
      </c>
      <c r="C1434" s="201">
        <v>43830</v>
      </c>
      <c r="D1434" s="176">
        <v>40</v>
      </c>
      <c r="E1434" s="62"/>
      <c r="F1434" s="55">
        <v>10645.55</v>
      </c>
      <c r="G1434" s="62"/>
      <c r="H1434" s="30">
        <f t="shared" si="41"/>
        <v>10645.55</v>
      </c>
      <c r="I1434" s="30">
        <v>10645.55</v>
      </c>
      <c r="J1434" s="33"/>
      <c r="K1434" s="18"/>
    </row>
    <row r="1435" spans="1:11" ht="12.75" outlineLevel="1" x14ac:dyDescent="0.2">
      <c r="A1435" s="32" t="s">
        <v>1288</v>
      </c>
      <c r="B1435" s="73">
        <v>42593</v>
      </c>
      <c r="C1435" s="201">
        <v>43830</v>
      </c>
      <c r="D1435" s="176">
        <v>40</v>
      </c>
      <c r="E1435" s="55">
        <v>39134.480000000003</v>
      </c>
      <c r="F1435" s="55">
        <v>10645.63</v>
      </c>
      <c r="G1435" s="62"/>
      <c r="H1435" s="30">
        <f t="shared" ref="H1435:H1498" si="42">E1435+F1435+G1435</f>
        <v>49780.11</v>
      </c>
      <c r="I1435" s="30">
        <v>49780.11</v>
      </c>
      <c r="J1435" s="33"/>
      <c r="K1435" s="18"/>
    </row>
    <row r="1436" spans="1:11" ht="12.75" outlineLevel="1" x14ac:dyDescent="0.2">
      <c r="A1436" s="32" t="s">
        <v>1289</v>
      </c>
      <c r="B1436" s="73">
        <v>42768</v>
      </c>
      <c r="C1436" s="201">
        <v>43830</v>
      </c>
      <c r="D1436" s="176">
        <v>40</v>
      </c>
      <c r="E1436" s="62"/>
      <c r="F1436" s="55">
        <v>10645.55</v>
      </c>
      <c r="G1436" s="62"/>
      <c r="H1436" s="30">
        <f t="shared" si="42"/>
        <v>10645.55</v>
      </c>
      <c r="I1436" s="30">
        <v>10645.55</v>
      </c>
      <c r="J1436" s="33"/>
      <c r="K1436" s="18"/>
    </row>
    <row r="1437" spans="1:11" ht="24" outlineLevel="1" x14ac:dyDescent="0.2">
      <c r="A1437" s="32" t="s">
        <v>1290</v>
      </c>
      <c r="B1437" s="73">
        <v>42731</v>
      </c>
      <c r="C1437" s="201">
        <v>43830</v>
      </c>
      <c r="D1437" s="176">
        <v>40</v>
      </c>
      <c r="E1437" s="199">
        <v>1178.0999999999999</v>
      </c>
      <c r="F1437" s="199">
        <v>8471.9</v>
      </c>
      <c r="G1437" s="62"/>
      <c r="H1437" s="30">
        <f t="shared" si="42"/>
        <v>9650</v>
      </c>
      <c r="I1437" s="30">
        <v>9650</v>
      </c>
      <c r="J1437" s="33"/>
      <c r="K1437" s="18"/>
    </row>
    <row r="1438" spans="1:11" ht="24" outlineLevel="1" x14ac:dyDescent="0.2">
      <c r="A1438" s="32" t="s">
        <v>1291</v>
      </c>
      <c r="B1438" s="73">
        <v>42725</v>
      </c>
      <c r="C1438" s="201">
        <v>43830</v>
      </c>
      <c r="D1438" s="176">
        <v>40</v>
      </c>
      <c r="E1438" s="62"/>
      <c r="F1438" s="55">
        <v>10645.55</v>
      </c>
      <c r="G1438" s="62"/>
      <c r="H1438" s="30">
        <f t="shared" si="42"/>
        <v>10645.55</v>
      </c>
      <c r="I1438" s="30">
        <v>10645.55</v>
      </c>
      <c r="J1438" s="33"/>
      <c r="K1438" s="18"/>
    </row>
    <row r="1439" spans="1:11" ht="36" outlineLevel="1" x14ac:dyDescent="0.2">
      <c r="A1439" s="32" t="s">
        <v>1292</v>
      </c>
      <c r="B1439" s="73">
        <v>42731</v>
      </c>
      <c r="C1439" s="201">
        <v>43830</v>
      </c>
      <c r="D1439" s="176">
        <v>40</v>
      </c>
      <c r="E1439" s="55">
        <v>1778659.32</v>
      </c>
      <c r="F1439" s="68">
        <v>24951</v>
      </c>
      <c r="G1439" s="62"/>
      <c r="H1439" s="30">
        <f t="shared" si="42"/>
        <v>1803610.32</v>
      </c>
      <c r="I1439" s="30">
        <v>1803610.32</v>
      </c>
      <c r="J1439" s="33"/>
      <c r="K1439" s="18"/>
    </row>
    <row r="1440" spans="1:11" ht="24" outlineLevel="1" x14ac:dyDescent="0.2">
      <c r="A1440" s="32" t="s">
        <v>1293</v>
      </c>
      <c r="B1440" s="73">
        <v>42625</v>
      </c>
      <c r="C1440" s="201">
        <v>43830</v>
      </c>
      <c r="D1440" s="176">
        <v>40</v>
      </c>
      <c r="E1440" s="55">
        <v>249948.12</v>
      </c>
      <c r="F1440" s="55">
        <v>50934.62</v>
      </c>
      <c r="G1440" s="62"/>
      <c r="H1440" s="30">
        <f t="shared" si="42"/>
        <v>300882.74</v>
      </c>
      <c r="I1440" s="30">
        <v>300882.74</v>
      </c>
      <c r="J1440" s="33"/>
      <c r="K1440" s="18"/>
    </row>
    <row r="1441" spans="1:11" ht="24" outlineLevel="1" x14ac:dyDescent="0.2">
      <c r="A1441" s="32" t="s">
        <v>1294</v>
      </c>
      <c r="B1441" s="73">
        <v>43095</v>
      </c>
      <c r="C1441" s="201">
        <v>43830</v>
      </c>
      <c r="D1441" s="176">
        <v>40</v>
      </c>
      <c r="E1441" s="55">
        <v>113339.03</v>
      </c>
      <c r="F1441" s="55">
        <v>75945.710000000006</v>
      </c>
      <c r="G1441" s="55">
        <v>305882.27</v>
      </c>
      <c r="H1441" s="30">
        <f t="shared" si="42"/>
        <v>495167.01</v>
      </c>
      <c r="I1441" s="30">
        <v>495167.01</v>
      </c>
      <c r="J1441" s="33"/>
      <c r="K1441" s="18"/>
    </row>
    <row r="1442" spans="1:11" ht="24" outlineLevel="1" x14ac:dyDescent="0.2">
      <c r="A1442" s="32" t="s">
        <v>1295</v>
      </c>
      <c r="B1442" s="73">
        <v>43067</v>
      </c>
      <c r="C1442" s="201">
        <v>43830</v>
      </c>
      <c r="D1442" s="176">
        <v>40</v>
      </c>
      <c r="E1442" s="68">
        <v>214525</v>
      </c>
      <c r="F1442" s="55">
        <v>57666.89</v>
      </c>
      <c r="G1442" s="62"/>
      <c r="H1442" s="30">
        <f t="shared" si="42"/>
        <v>272191.89</v>
      </c>
      <c r="I1442" s="30">
        <v>272191.89</v>
      </c>
      <c r="J1442" s="33"/>
      <c r="K1442" s="18"/>
    </row>
    <row r="1443" spans="1:11" ht="24" outlineLevel="1" x14ac:dyDescent="0.2">
      <c r="A1443" s="32" t="s">
        <v>1296</v>
      </c>
      <c r="B1443" s="73">
        <v>43171</v>
      </c>
      <c r="C1443" s="201">
        <v>43830</v>
      </c>
      <c r="D1443" s="176">
        <v>40</v>
      </c>
      <c r="E1443" s="55">
        <v>58755.91</v>
      </c>
      <c r="F1443" s="55">
        <v>90908.79</v>
      </c>
      <c r="G1443" s="62"/>
      <c r="H1443" s="30">
        <f t="shared" si="42"/>
        <v>149664.70000000001</v>
      </c>
      <c r="I1443" s="30">
        <v>149664.70000000001</v>
      </c>
      <c r="J1443" s="33"/>
      <c r="K1443" s="18"/>
    </row>
    <row r="1444" spans="1:11" ht="24" outlineLevel="1" x14ac:dyDescent="0.2">
      <c r="A1444" s="32" t="s">
        <v>1297</v>
      </c>
      <c r="B1444" s="73">
        <v>43133</v>
      </c>
      <c r="C1444" s="201">
        <v>43830</v>
      </c>
      <c r="D1444" s="176">
        <v>40</v>
      </c>
      <c r="E1444" s="55">
        <v>33262.730000000003</v>
      </c>
      <c r="F1444" s="55">
        <v>13129.14</v>
      </c>
      <c r="G1444" s="55">
        <v>39331.35</v>
      </c>
      <c r="H1444" s="30">
        <f t="shared" si="42"/>
        <v>85723.22</v>
      </c>
      <c r="I1444" s="30">
        <v>85723.22</v>
      </c>
      <c r="J1444" s="33"/>
      <c r="K1444" s="18"/>
    </row>
    <row r="1445" spans="1:11" ht="24" outlineLevel="1" x14ac:dyDescent="0.2">
      <c r="A1445" s="32" t="s">
        <v>1298</v>
      </c>
      <c r="B1445" s="73"/>
      <c r="C1445" s="201">
        <v>43830</v>
      </c>
      <c r="D1445" s="176">
        <v>40</v>
      </c>
      <c r="E1445" s="68">
        <v>345395</v>
      </c>
      <c r="F1445" s="55">
        <v>40524.26</v>
      </c>
      <c r="G1445" s="62"/>
      <c r="H1445" s="30">
        <f t="shared" si="42"/>
        <v>385919.26</v>
      </c>
      <c r="I1445" s="30">
        <v>385919.26</v>
      </c>
      <c r="J1445" s="33"/>
      <c r="K1445" s="18"/>
    </row>
    <row r="1446" spans="1:11" ht="24" outlineLevel="1" x14ac:dyDescent="0.2">
      <c r="A1446" s="32" t="s">
        <v>1299</v>
      </c>
      <c r="B1446" s="73">
        <v>43132</v>
      </c>
      <c r="C1446" s="201">
        <v>43830</v>
      </c>
      <c r="D1446" s="176">
        <v>40</v>
      </c>
      <c r="E1446" s="55">
        <v>737476.16</v>
      </c>
      <c r="F1446" s="55">
        <v>33572.83</v>
      </c>
      <c r="G1446" s="62"/>
      <c r="H1446" s="30">
        <f t="shared" si="42"/>
        <v>771048.99</v>
      </c>
      <c r="I1446" s="30">
        <v>771048.99</v>
      </c>
      <c r="J1446" s="33"/>
      <c r="K1446" s="18"/>
    </row>
    <row r="1447" spans="1:11" ht="24" outlineLevel="1" x14ac:dyDescent="0.2">
      <c r="A1447" s="32" t="s">
        <v>1300</v>
      </c>
      <c r="B1447" s="73">
        <v>43133</v>
      </c>
      <c r="C1447" s="201">
        <v>43830</v>
      </c>
      <c r="D1447" s="176">
        <v>40</v>
      </c>
      <c r="E1447" s="62"/>
      <c r="F1447" s="55">
        <v>10524.26</v>
      </c>
      <c r="G1447" s="62"/>
      <c r="H1447" s="30">
        <f t="shared" si="42"/>
        <v>10524.26</v>
      </c>
      <c r="I1447" s="30">
        <v>10524.26</v>
      </c>
      <c r="J1447" s="33"/>
      <c r="K1447" s="18"/>
    </row>
    <row r="1448" spans="1:11" ht="24" outlineLevel="1" x14ac:dyDescent="0.2">
      <c r="A1448" s="32" t="s">
        <v>1301</v>
      </c>
      <c r="B1448" s="73">
        <v>43060</v>
      </c>
      <c r="C1448" s="201">
        <v>43830</v>
      </c>
      <c r="D1448" s="176">
        <v>40</v>
      </c>
      <c r="E1448" s="55">
        <v>74792.28</v>
      </c>
      <c r="F1448" s="55">
        <v>18611.45</v>
      </c>
      <c r="G1448" s="62"/>
      <c r="H1448" s="30">
        <f t="shared" si="42"/>
        <v>93403.73</v>
      </c>
      <c r="I1448" s="30">
        <v>93403.73</v>
      </c>
      <c r="J1448" s="33"/>
      <c r="K1448" s="18"/>
    </row>
    <row r="1449" spans="1:11" ht="24" outlineLevel="1" x14ac:dyDescent="0.2">
      <c r="A1449" s="32" t="s">
        <v>1302</v>
      </c>
      <c r="B1449" s="73">
        <v>43132</v>
      </c>
      <c r="C1449" s="201">
        <v>43830</v>
      </c>
      <c r="D1449" s="176">
        <v>40</v>
      </c>
      <c r="E1449" s="55">
        <v>11538.95</v>
      </c>
      <c r="F1449" s="55">
        <v>12074.72</v>
      </c>
      <c r="G1449" s="62"/>
      <c r="H1449" s="30">
        <f t="shared" si="42"/>
        <v>23613.67</v>
      </c>
      <c r="I1449" s="30">
        <v>23613.67</v>
      </c>
      <c r="J1449" s="33"/>
      <c r="K1449" s="18"/>
    </row>
    <row r="1450" spans="1:11" ht="24" outlineLevel="1" x14ac:dyDescent="0.2">
      <c r="A1450" s="32" t="s">
        <v>1303</v>
      </c>
      <c r="B1450" s="73">
        <v>43143</v>
      </c>
      <c r="C1450" s="201">
        <v>43830</v>
      </c>
      <c r="D1450" s="176">
        <v>40</v>
      </c>
      <c r="E1450" s="55">
        <v>66269.75</v>
      </c>
      <c r="F1450" s="55">
        <v>17553.330000000002</v>
      </c>
      <c r="G1450" s="62"/>
      <c r="H1450" s="30">
        <f t="shared" si="42"/>
        <v>83823.08</v>
      </c>
      <c r="I1450" s="30">
        <v>83823.08</v>
      </c>
      <c r="J1450" s="33"/>
      <c r="K1450" s="18"/>
    </row>
    <row r="1451" spans="1:11" ht="12.75" outlineLevel="1" x14ac:dyDescent="0.2">
      <c r="A1451" s="32" t="s">
        <v>1304</v>
      </c>
      <c r="B1451" s="73">
        <v>43024</v>
      </c>
      <c r="C1451" s="201">
        <v>43830</v>
      </c>
      <c r="D1451" s="176">
        <v>40</v>
      </c>
      <c r="E1451" s="55">
        <f>47443.22-6953</f>
        <v>40490.22</v>
      </c>
      <c r="F1451" s="68">
        <v>13627</v>
      </c>
      <c r="G1451" s="62"/>
      <c r="H1451" s="30">
        <f t="shared" si="42"/>
        <v>54117.22</v>
      </c>
      <c r="I1451" s="30">
        <v>54117.22</v>
      </c>
      <c r="J1451" s="33"/>
      <c r="K1451" s="18"/>
    </row>
    <row r="1452" spans="1:11" ht="12.75" outlineLevel="1" x14ac:dyDescent="0.2">
      <c r="A1452" s="32" t="s">
        <v>1305</v>
      </c>
      <c r="B1452" s="73"/>
      <c r="C1452" s="201">
        <v>43830</v>
      </c>
      <c r="D1452" s="176">
        <v>40</v>
      </c>
      <c r="E1452" s="55">
        <v>43944.07</v>
      </c>
      <c r="F1452" s="68">
        <v>6953</v>
      </c>
      <c r="G1452" s="62"/>
      <c r="H1452" s="30">
        <f t="shared" si="42"/>
        <v>50897.07</v>
      </c>
      <c r="I1452" s="30">
        <v>50897.07</v>
      </c>
      <c r="J1452" s="33"/>
      <c r="K1452" s="18"/>
    </row>
    <row r="1453" spans="1:11" ht="12.75" outlineLevel="1" x14ac:dyDescent="0.2">
      <c r="A1453" s="32" t="s">
        <v>1306</v>
      </c>
      <c r="B1453" s="73">
        <v>43270</v>
      </c>
      <c r="C1453" s="201">
        <v>43830</v>
      </c>
      <c r="D1453" s="176">
        <v>40</v>
      </c>
      <c r="E1453" s="62"/>
      <c r="F1453" s="55">
        <v>3305.36</v>
      </c>
      <c r="G1453" s="62"/>
      <c r="H1453" s="30">
        <f t="shared" si="42"/>
        <v>3305.36</v>
      </c>
      <c r="I1453" s="30">
        <v>3305.36</v>
      </c>
      <c r="J1453" s="33"/>
      <c r="K1453" s="18"/>
    </row>
    <row r="1454" spans="1:11" ht="24" outlineLevel="1" x14ac:dyDescent="0.2">
      <c r="A1454" s="32" t="s">
        <v>1307</v>
      </c>
      <c r="B1454" s="73">
        <v>43374</v>
      </c>
      <c r="C1454" s="201">
        <v>43830</v>
      </c>
      <c r="D1454" s="176">
        <v>40</v>
      </c>
      <c r="E1454" s="55">
        <v>47670.34</v>
      </c>
      <c r="F1454" s="68">
        <v>6953</v>
      </c>
      <c r="G1454" s="62"/>
      <c r="H1454" s="30">
        <f t="shared" si="42"/>
        <v>54623.34</v>
      </c>
      <c r="I1454" s="30">
        <v>54623.34</v>
      </c>
      <c r="J1454" s="33"/>
      <c r="K1454" s="18"/>
    </row>
    <row r="1455" spans="1:11" ht="24" outlineLevel="1" x14ac:dyDescent="0.2">
      <c r="A1455" s="32" t="s">
        <v>1308</v>
      </c>
      <c r="B1455" s="73">
        <v>43339</v>
      </c>
      <c r="C1455" s="201">
        <v>43830</v>
      </c>
      <c r="D1455" s="176">
        <v>40</v>
      </c>
      <c r="E1455" s="55">
        <v>49105.93</v>
      </c>
      <c r="F1455" s="68">
        <v>6953</v>
      </c>
      <c r="G1455" s="62"/>
      <c r="H1455" s="30">
        <f t="shared" si="42"/>
        <v>56058.93</v>
      </c>
      <c r="I1455" s="30">
        <v>56058.93</v>
      </c>
      <c r="J1455" s="33"/>
      <c r="K1455" s="18"/>
    </row>
    <row r="1456" spans="1:11" ht="24" outlineLevel="1" x14ac:dyDescent="0.2">
      <c r="A1456" s="32" t="s">
        <v>1309</v>
      </c>
      <c r="B1456" s="73">
        <v>43370</v>
      </c>
      <c r="C1456" s="201">
        <v>43830</v>
      </c>
      <c r="D1456" s="176">
        <v>40</v>
      </c>
      <c r="E1456" s="55">
        <v>41394.92</v>
      </c>
      <c r="F1456" s="68">
        <v>6953</v>
      </c>
      <c r="G1456" s="62"/>
      <c r="H1456" s="30">
        <f t="shared" si="42"/>
        <v>48347.92</v>
      </c>
      <c r="I1456" s="30">
        <v>48347.92</v>
      </c>
      <c r="J1456" s="33"/>
      <c r="K1456" s="18"/>
    </row>
    <row r="1457" spans="1:11" ht="24" outlineLevel="1" x14ac:dyDescent="0.2">
      <c r="A1457" s="32" t="s">
        <v>1310</v>
      </c>
      <c r="B1457" s="73">
        <v>43377</v>
      </c>
      <c r="C1457" s="201">
        <v>43830</v>
      </c>
      <c r="D1457" s="176">
        <v>40</v>
      </c>
      <c r="E1457" s="55">
        <v>28460.23</v>
      </c>
      <c r="F1457" s="55">
        <v>18491.009999999998</v>
      </c>
      <c r="G1457" s="62"/>
      <c r="H1457" s="30">
        <f t="shared" si="42"/>
        <v>46951.24</v>
      </c>
      <c r="I1457" s="30">
        <v>46951.24</v>
      </c>
      <c r="J1457" s="33"/>
      <c r="K1457" s="18"/>
    </row>
    <row r="1458" spans="1:11" ht="12.75" outlineLevel="1" x14ac:dyDescent="0.2">
      <c r="A1458" s="32" t="s">
        <v>1311</v>
      </c>
      <c r="B1458" s="73"/>
      <c r="C1458" s="201">
        <v>43830</v>
      </c>
      <c r="D1458" s="176">
        <v>40</v>
      </c>
      <c r="E1458" s="55">
        <v>64723.94</v>
      </c>
      <c r="F1458" s="55">
        <v>14775.97</v>
      </c>
      <c r="G1458" s="62"/>
      <c r="H1458" s="30">
        <f t="shared" si="42"/>
        <v>79499.91</v>
      </c>
      <c r="I1458" s="30">
        <v>79499.91</v>
      </c>
      <c r="J1458" s="33"/>
      <c r="K1458" s="18"/>
    </row>
    <row r="1459" spans="1:11" ht="12.75" outlineLevel="1" x14ac:dyDescent="0.2">
      <c r="A1459" s="32" t="s">
        <v>1312</v>
      </c>
      <c r="B1459" s="73">
        <v>43371</v>
      </c>
      <c r="C1459" s="201">
        <v>43830</v>
      </c>
      <c r="D1459" s="176">
        <v>40</v>
      </c>
      <c r="E1459" s="62"/>
      <c r="F1459" s="55">
        <v>30115.39</v>
      </c>
      <c r="G1459" s="62"/>
      <c r="H1459" s="30">
        <f t="shared" si="42"/>
        <v>30115.39</v>
      </c>
      <c r="I1459" s="30">
        <v>30115.39</v>
      </c>
      <c r="J1459" s="33"/>
      <c r="K1459" s="18"/>
    </row>
    <row r="1460" spans="1:11" ht="24" outlineLevel="1" x14ac:dyDescent="0.2">
      <c r="A1460" s="32" t="s">
        <v>1313</v>
      </c>
      <c r="B1460" s="73">
        <v>43347</v>
      </c>
      <c r="C1460" s="201">
        <v>43830</v>
      </c>
      <c r="D1460" s="176">
        <v>40</v>
      </c>
      <c r="E1460" s="55">
        <v>61999.65</v>
      </c>
      <c r="F1460" s="55">
        <v>11130.39</v>
      </c>
      <c r="G1460" s="62"/>
      <c r="H1460" s="30">
        <f t="shared" si="42"/>
        <v>73130.040000000008</v>
      </c>
      <c r="I1460" s="30">
        <v>73130.039999999994</v>
      </c>
      <c r="J1460" s="33"/>
      <c r="K1460" s="18"/>
    </row>
    <row r="1461" spans="1:11" ht="24" outlineLevel="1" x14ac:dyDescent="0.2">
      <c r="A1461" s="32" t="s">
        <v>1314</v>
      </c>
      <c r="B1461" s="73">
        <v>43350</v>
      </c>
      <c r="C1461" s="201">
        <v>43830</v>
      </c>
      <c r="D1461" s="176">
        <v>40</v>
      </c>
      <c r="E1461" s="55">
        <v>40881.24</v>
      </c>
      <c r="F1461" s="55">
        <v>7901.33</v>
      </c>
      <c r="G1461" s="62"/>
      <c r="H1461" s="30">
        <f t="shared" si="42"/>
        <v>48782.57</v>
      </c>
      <c r="I1461" s="30">
        <v>48782.57</v>
      </c>
      <c r="J1461" s="33"/>
      <c r="K1461" s="18"/>
    </row>
    <row r="1462" spans="1:11" ht="12.75" outlineLevel="1" x14ac:dyDescent="0.2">
      <c r="A1462" s="32" t="s">
        <v>1315</v>
      </c>
      <c r="B1462" s="73">
        <v>43314</v>
      </c>
      <c r="C1462" s="201">
        <v>43830</v>
      </c>
      <c r="D1462" s="176">
        <v>40</v>
      </c>
      <c r="E1462" s="62"/>
      <c r="F1462" s="55">
        <v>2215.0300000000002</v>
      </c>
      <c r="G1462" s="62"/>
      <c r="H1462" s="30">
        <f t="shared" si="42"/>
        <v>2215.0300000000002</v>
      </c>
      <c r="I1462" s="30">
        <v>2215.0300000000002</v>
      </c>
      <c r="J1462" s="33"/>
      <c r="K1462" s="18"/>
    </row>
    <row r="1463" spans="1:11" ht="12.75" outlineLevel="1" x14ac:dyDescent="0.2">
      <c r="A1463" s="32" t="s">
        <v>1316</v>
      </c>
      <c r="B1463" s="73">
        <v>43314</v>
      </c>
      <c r="C1463" s="201">
        <v>43830</v>
      </c>
      <c r="D1463" s="176">
        <v>40</v>
      </c>
      <c r="E1463" s="62"/>
      <c r="F1463" s="55">
        <v>22508.13</v>
      </c>
      <c r="G1463" s="62"/>
      <c r="H1463" s="30">
        <f t="shared" si="42"/>
        <v>22508.13</v>
      </c>
      <c r="I1463" s="30">
        <v>22508.13</v>
      </c>
      <c r="J1463" s="33"/>
      <c r="K1463" s="18"/>
    </row>
    <row r="1464" spans="1:11" ht="12.75" outlineLevel="1" x14ac:dyDescent="0.2">
      <c r="A1464" s="32" t="s">
        <v>1317</v>
      </c>
      <c r="B1464" s="73">
        <v>43388</v>
      </c>
      <c r="C1464" s="201">
        <v>43830</v>
      </c>
      <c r="D1464" s="176">
        <v>40</v>
      </c>
      <c r="E1464" s="62"/>
      <c r="F1464" s="55">
        <v>19247.310000000001</v>
      </c>
      <c r="G1464" s="62"/>
      <c r="H1464" s="30">
        <f t="shared" si="42"/>
        <v>19247.310000000001</v>
      </c>
      <c r="I1464" s="30">
        <v>19247.310000000001</v>
      </c>
      <c r="J1464" s="33"/>
      <c r="K1464" s="18"/>
    </row>
    <row r="1465" spans="1:11" ht="12.75" outlineLevel="1" x14ac:dyDescent="0.2">
      <c r="A1465" s="32" t="s">
        <v>1318</v>
      </c>
      <c r="B1465" s="73">
        <v>43425</v>
      </c>
      <c r="C1465" s="201">
        <v>43830</v>
      </c>
      <c r="D1465" s="176">
        <v>40</v>
      </c>
      <c r="E1465" s="62"/>
      <c r="F1465" s="199">
        <v>9977.2999999999993</v>
      </c>
      <c r="G1465" s="62"/>
      <c r="H1465" s="30">
        <f t="shared" si="42"/>
        <v>9977.2999999999993</v>
      </c>
      <c r="I1465" s="30">
        <v>9977.2999999999993</v>
      </c>
      <c r="J1465" s="33"/>
      <c r="K1465" s="18"/>
    </row>
    <row r="1466" spans="1:11" ht="12.75" outlineLevel="1" x14ac:dyDescent="0.2">
      <c r="A1466" s="32" t="s">
        <v>1319</v>
      </c>
      <c r="B1466" s="73">
        <v>43440</v>
      </c>
      <c r="C1466" s="201">
        <v>43830</v>
      </c>
      <c r="D1466" s="176">
        <v>40</v>
      </c>
      <c r="E1466" s="62"/>
      <c r="F1466" s="55">
        <v>16205.25</v>
      </c>
      <c r="G1466" s="62"/>
      <c r="H1466" s="30">
        <f t="shared" si="42"/>
        <v>16205.25</v>
      </c>
      <c r="I1466" s="30">
        <v>16205.25</v>
      </c>
      <c r="J1466" s="33"/>
      <c r="K1466" s="18"/>
    </row>
    <row r="1467" spans="1:11" ht="24" outlineLevel="1" x14ac:dyDescent="0.2">
      <c r="A1467" s="32" t="s">
        <v>1320</v>
      </c>
      <c r="B1467" s="73">
        <v>43378</v>
      </c>
      <c r="C1467" s="201">
        <v>43830</v>
      </c>
      <c r="D1467" s="176">
        <v>40</v>
      </c>
      <c r="E1467" s="62"/>
      <c r="F1467" s="55">
        <v>7625.74</v>
      </c>
      <c r="G1467" s="62"/>
      <c r="H1467" s="30">
        <f t="shared" si="42"/>
        <v>7625.74</v>
      </c>
      <c r="I1467" s="30">
        <v>7625.74</v>
      </c>
      <c r="J1467" s="33"/>
      <c r="K1467" s="18"/>
    </row>
    <row r="1468" spans="1:11" ht="24" outlineLevel="1" x14ac:dyDescent="0.2">
      <c r="A1468" s="32" t="s">
        <v>1321</v>
      </c>
      <c r="B1468" s="73">
        <v>43416</v>
      </c>
      <c r="C1468" s="201">
        <v>43830</v>
      </c>
      <c r="D1468" s="176">
        <v>40</v>
      </c>
      <c r="E1468" s="62"/>
      <c r="F1468" s="203">
        <v>647.80999999999995</v>
      </c>
      <c r="G1468" s="62"/>
      <c r="H1468" s="30">
        <f t="shared" si="42"/>
        <v>647.80999999999995</v>
      </c>
      <c r="I1468" s="30">
        <v>647.80999999999995</v>
      </c>
      <c r="J1468" s="33"/>
      <c r="K1468" s="18"/>
    </row>
    <row r="1469" spans="1:11" ht="12.75" outlineLevel="1" x14ac:dyDescent="0.2">
      <c r="A1469" s="32" t="s">
        <v>1322</v>
      </c>
      <c r="B1469" s="73">
        <v>43395</v>
      </c>
      <c r="C1469" s="201">
        <v>43830</v>
      </c>
      <c r="D1469" s="176">
        <v>40</v>
      </c>
      <c r="E1469" s="62"/>
      <c r="F1469" s="55">
        <v>2429.2399999999998</v>
      </c>
      <c r="G1469" s="62"/>
      <c r="H1469" s="30">
        <f t="shared" si="42"/>
        <v>2429.2399999999998</v>
      </c>
      <c r="I1469" s="30">
        <v>2429.2399999999998</v>
      </c>
      <c r="J1469" s="33"/>
      <c r="K1469" s="18"/>
    </row>
    <row r="1470" spans="1:11" ht="12.75" outlineLevel="1" x14ac:dyDescent="0.2">
      <c r="A1470" s="32" t="s">
        <v>1323</v>
      </c>
      <c r="B1470" s="73">
        <v>43399</v>
      </c>
      <c r="C1470" s="201">
        <v>43830</v>
      </c>
      <c r="D1470" s="176">
        <v>40</v>
      </c>
      <c r="E1470" s="62"/>
      <c r="F1470" s="55">
        <v>16256.24</v>
      </c>
      <c r="G1470" s="62"/>
      <c r="H1470" s="30">
        <f t="shared" si="42"/>
        <v>16256.24</v>
      </c>
      <c r="I1470" s="30">
        <v>16256.24</v>
      </c>
      <c r="J1470" s="33"/>
      <c r="K1470" s="18"/>
    </row>
    <row r="1471" spans="1:11" ht="12.75" outlineLevel="1" x14ac:dyDescent="0.2">
      <c r="A1471" s="32" t="s">
        <v>1324</v>
      </c>
      <c r="B1471" s="73">
        <v>43463</v>
      </c>
      <c r="C1471" s="201">
        <v>43830</v>
      </c>
      <c r="D1471" s="176">
        <v>40</v>
      </c>
      <c r="E1471" s="62"/>
      <c r="F1471" s="55">
        <v>3260.51</v>
      </c>
      <c r="G1471" s="62"/>
      <c r="H1471" s="30">
        <f t="shared" si="42"/>
        <v>3260.51</v>
      </c>
      <c r="I1471" s="30">
        <v>3260.51</v>
      </c>
      <c r="J1471" s="33"/>
      <c r="K1471" s="18"/>
    </row>
    <row r="1472" spans="1:11" ht="24" outlineLevel="1" x14ac:dyDescent="0.2">
      <c r="A1472" s="32" t="s">
        <v>1325</v>
      </c>
      <c r="B1472" s="73">
        <v>43475</v>
      </c>
      <c r="C1472" s="201">
        <v>43830</v>
      </c>
      <c r="D1472" s="176">
        <v>40</v>
      </c>
      <c r="E1472" s="62"/>
      <c r="F1472" s="55">
        <v>1588.52</v>
      </c>
      <c r="G1472" s="62"/>
      <c r="H1472" s="30">
        <f t="shared" si="42"/>
        <v>1588.52</v>
      </c>
      <c r="I1472" s="30">
        <v>1588.52</v>
      </c>
      <c r="J1472" s="33"/>
      <c r="K1472" s="18"/>
    </row>
    <row r="1473" spans="1:11" ht="24" outlineLevel="1" x14ac:dyDescent="0.2">
      <c r="A1473" s="32" t="s">
        <v>1326</v>
      </c>
      <c r="B1473" s="73">
        <v>43475</v>
      </c>
      <c r="C1473" s="201">
        <v>43830</v>
      </c>
      <c r="D1473" s="176">
        <v>40</v>
      </c>
      <c r="E1473" s="62"/>
      <c r="F1473" s="55">
        <v>1588.52</v>
      </c>
      <c r="G1473" s="62"/>
      <c r="H1473" s="30">
        <f t="shared" si="42"/>
        <v>1588.52</v>
      </c>
      <c r="I1473" s="30">
        <v>1588.52</v>
      </c>
      <c r="J1473" s="33"/>
      <c r="K1473" s="18"/>
    </row>
    <row r="1474" spans="1:11" ht="12.75" outlineLevel="1" x14ac:dyDescent="0.2">
      <c r="A1474" s="32" t="s">
        <v>1327</v>
      </c>
      <c r="B1474" s="73">
        <v>43452</v>
      </c>
      <c r="C1474" s="201">
        <v>43830</v>
      </c>
      <c r="D1474" s="176">
        <v>40</v>
      </c>
      <c r="E1474" s="62"/>
      <c r="F1474" s="55">
        <v>7015.09</v>
      </c>
      <c r="G1474" s="62"/>
      <c r="H1474" s="30">
        <f t="shared" si="42"/>
        <v>7015.09</v>
      </c>
      <c r="I1474" s="30">
        <v>7015.09</v>
      </c>
      <c r="J1474" s="33"/>
      <c r="K1474" s="18"/>
    </row>
    <row r="1475" spans="1:11" ht="12.75" outlineLevel="1" x14ac:dyDescent="0.2">
      <c r="A1475" s="32" t="s">
        <v>1328</v>
      </c>
      <c r="B1475" s="73">
        <v>43426</v>
      </c>
      <c r="C1475" s="201">
        <v>43830</v>
      </c>
      <c r="D1475" s="176">
        <v>40</v>
      </c>
      <c r="E1475" s="62"/>
      <c r="F1475" s="55">
        <v>10452.790000000001</v>
      </c>
      <c r="G1475" s="62"/>
      <c r="H1475" s="30">
        <f t="shared" si="42"/>
        <v>10452.790000000001</v>
      </c>
      <c r="I1475" s="30">
        <v>10452.790000000001</v>
      </c>
      <c r="J1475" s="33"/>
      <c r="K1475" s="18"/>
    </row>
    <row r="1476" spans="1:11" ht="12.75" outlineLevel="1" x14ac:dyDescent="0.2">
      <c r="A1476" s="32" t="s">
        <v>1329</v>
      </c>
      <c r="B1476" s="73">
        <v>43437</v>
      </c>
      <c r="C1476" s="201">
        <v>43830</v>
      </c>
      <c r="D1476" s="176">
        <v>40</v>
      </c>
      <c r="E1476" s="62"/>
      <c r="F1476" s="55">
        <v>9499.69</v>
      </c>
      <c r="G1476" s="62"/>
      <c r="H1476" s="30">
        <f t="shared" si="42"/>
        <v>9499.69</v>
      </c>
      <c r="I1476" s="30">
        <v>9499.69</v>
      </c>
      <c r="J1476" s="33"/>
      <c r="K1476" s="18"/>
    </row>
    <row r="1477" spans="1:11" ht="12.75" outlineLevel="1" x14ac:dyDescent="0.2">
      <c r="A1477" s="32" t="s">
        <v>1330</v>
      </c>
      <c r="B1477" s="73">
        <v>43437</v>
      </c>
      <c r="C1477" s="201">
        <v>43830</v>
      </c>
      <c r="D1477" s="176">
        <v>40</v>
      </c>
      <c r="E1477" s="62"/>
      <c r="F1477" s="55">
        <v>13312.95</v>
      </c>
      <c r="G1477" s="62"/>
      <c r="H1477" s="30">
        <f t="shared" si="42"/>
        <v>13312.95</v>
      </c>
      <c r="I1477" s="30">
        <v>13312.95</v>
      </c>
      <c r="J1477" s="33"/>
      <c r="K1477" s="18"/>
    </row>
    <row r="1478" spans="1:11" ht="12.75" outlineLevel="1" x14ac:dyDescent="0.2">
      <c r="A1478" s="32" t="s">
        <v>1331</v>
      </c>
      <c r="B1478" s="73">
        <v>43350</v>
      </c>
      <c r="C1478" s="201">
        <v>43830</v>
      </c>
      <c r="D1478" s="176">
        <v>40</v>
      </c>
      <c r="E1478" s="55">
        <v>7591.46</v>
      </c>
      <c r="F1478" s="55">
        <v>14608.53</v>
      </c>
      <c r="G1478" s="62"/>
      <c r="H1478" s="30">
        <f t="shared" si="42"/>
        <v>22199.99</v>
      </c>
      <c r="I1478" s="30">
        <v>22199.99</v>
      </c>
      <c r="J1478" s="33"/>
      <c r="K1478" s="18"/>
    </row>
    <row r="1479" spans="1:11" ht="12.75" outlineLevel="1" x14ac:dyDescent="0.2">
      <c r="A1479" s="32" t="s">
        <v>1332</v>
      </c>
      <c r="B1479" s="73">
        <v>43455</v>
      </c>
      <c r="C1479" s="201">
        <v>43830</v>
      </c>
      <c r="D1479" s="176">
        <v>40</v>
      </c>
      <c r="E1479" s="199">
        <v>46278.2</v>
      </c>
      <c r="F1479" s="55">
        <v>9181.9699999999993</v>
      </c>
      <c r="G1479" s="62"/>
      <c r="H1479" s="30">
        <f t="shared" si="42"/>
        <v>55460.17</v>
      </c>
      <c r="I1479" s="30">
        <v>55460.17</v>
      </c>
      <c r="J1479" s="33"/>
      <c r="K1479" s="18"/>
    </row>
    <row r="1480" spans="1:11" ht="24" outlineLevel="1" x14ac:dyDescent="0.2">
      <c r="A1480" s="32" t="s">
        <v>1333</v>
      </c>
      <c r="B1480" s="73">
        <v>43497</v>
      </c>
      <c r="C1480" s="201">
        <v>43830</v>
      </c>
      <c r="D1480" s="176">
        <v>40</v>
      </c>
      <c r="E1480" s="55">
        <v>49117.279999999999</v>
      </c>
      <c r="F1480" s="55">
        <v>8498.91</v>
      </c>
      <c r="G1480" s="62"/>
      <c r="H1480" s="30">
        <f t="shared" si="42"/>
        <v>57616.19</v>
      </c>
      <c r="I1480" s="30">
        <v>57616.19</v>
      </c>
      <c r="J1480" s="33"/>
      <c r="K1480" s="18"/>
    </row>
    <row r="1481" spans="1:11" ht="12.75" outlineLevel="1" x14ac:dyDescent="0.2">
      <c r="A1481" s="32" t="s">
        <v>1334</v>
      </c>
      <c r="B1481" s="73">
        <v>43497</v>
      </c>
      <c r="C1481" s="201">
        <v>43830</v>
      </c>
      <c r="D1481" s="176">
        <v>40</v>
      </c>
      <c r="E1481" s="62"/>
      <c r="F1481" s="55">
        <v>10405.15</v>
      </c>
      <c r="G1481" s="62"/>
      <c r="H1481" s="30">
        <f t="shared" si="42"/>
        <v>10405.15</v>
      </c>
      <c r="I1481" s="30">
        <v>10405.15</v>
      </c>
      <c r="J1481" s="33"/>
      <c r="K1481" s="18"/>
    </row>
    <row r="1482" spans="1:11" ht="12.75" outlineLevel="1" x14ac:dyDescent="0.2">
      <c r="A1482" s="32" t="s">
        <v>1335</v>
      </c>
      <c r="B1482" s="73">
        <v>43486</v>
      </c>
      <c r="C1482" s="201">
        <v>43830</v>
      </c>
      <c r="D1482" s="176">
        <v>40</v>
      </c>
      <c r="E1482" s="203">
        <v>287.72000000000003</v>
      </c>
      <c r="F1482" s="55">
        <v>9589.33</v>
      </c>
      <c r="G1482" s="62"/>
      <c r="H1482" s="30">
        <f t="shared" si="42"/>
        <v>9877.0499999999993</v>
      </c>
      <c r="I1482" s="30">
        <v>9877.0499999999993</v>
      </c>
      <c r="J1482" s="33"/>
      <c r="K1482" s="18"/>
    </row>
    <row r="1483" spans="1:11" ht="24" outlineLevel="1" x14ac:dyDescent="0.2">
      <c r="A1483" s="32" t="s">
        <v>1336</v>
      </c>
      <c r="B1483" s="73">
        <v>43215</v>
      </c>
      <c r="C1483" s="201">
        <v>43830</v>
      </c>
      <c r="D1483" s="176">
        <v>40</v>
      </c>
      <c r="E1483" s="62"/>
      <c r="F1483" s="55">
        <v>9589.33</v>
      </c>
      <c r="G1483" s="62"/>
      <c r="H1483" s="30">
        <f t="shared" si="42"/>
        <v>9589.33</v>
      </c>
      <c r="I1483" s="30">
        <v>9589.33</v>
      </c>
      <c r="J1483" s="33"/>
      <c r="K1483" s="18"/>
    </row>
    <row r="1484" spans="1:11" ht="24" outlineLevel="1" x14ac:dyDescent="0.2">
      <c r="A1484" s="32" t="s">
        <v>1337</v>
      </c>
      <c r="B1484" s="73">
        <v>43497</v>
      </c>
      <c r="C1484" s="201">
        <v>43830</v>
      </c>
      <c r="D1484" s="176">
        <v>40</v>
      </c>
      <c r="E1484" s="55">
        <v>28867.06</v>
      </c>
      <c r="F1484" s="55">
        <v>9589.33</v>
      </c>
      <c r="G1484" s="62"/>
      <c r="H1484" s="30">
        <f t="shared" si="42"/>
        <v>38456.39</v>
      </c>
      <c r="I1484" s="30">
        <v>38456.39</v>
      </c>
      <c r="J1484" s="33"/>
      <c r="K1484" s="18"/>
    </row>
    <row r="1485" spans="1:11" ht="24" outlineLevel="1" x14ac:dyDescent="0.2">
      <c r="A1485" s="32" t="s">
        <v>1338</v>
      </c>
      <c r="B1485" s="73">
        <v>43490</v>
      </c>
      <c r="C1485" s="201">
        <v>43830</v>
      </c>
      <c r="D1485" s="176">
        <v>40</v>
      </c>
      <c r="E1485" s="55">
        <v>49904.22</v>
      </c>
      <c r="F1485" s="55">
        <v>10204.23</v>
      </c>
      <c r="G1485" s="62"/>
      <c r="H1485" s="30">
        <f t="shared" si="42"/>
        <v>60108.45</v>
      </c>
      <c r="I1485" s="30">
        <v>60108.45</v>
      </c>
      <c r="J1485" s="33"/>
      <c r="K1485" s="18"/>
    </row>
    <row r="1486" spans="1:11" ht="12.75" outlineLevel="1" x14ac:dyDescent="0.2">
      <c r="A1486" s="32" t="s">
        <v>1339</v>
      </c>
      <c r="B1486" s="73">
        <v>43437</v>
      </c>
      <c r="C1486" s="201">
        <v>43830</v>
      </c>
      <c r="D1486" s="176">
        <v>40</v>
      </c>
      <c r="E1486" s="55">
        <v>38148.879999999997</v>
      </c>
      <c r="F1486" s="55">
        <v>9403.94</v>
      </c>
      <c r="G1486" s="62"/>
      <c r="H1486" s="30">
        <f t="shared" si="42"/>
        <v>47552.82</v>
      </c>
      <c r="I1486" s="30">
        <v>47552.82</v>
      </c>
      <c r="J1486" s="33"/>
      <c r="K1486" s="18"/>
    </row>
    <row r="1487" spans="1:11" ht="24" outlineLevel="1" x14ac:dyDescent="0.2">
      <c r="A1487" s="32" t="s">
        <v>1340</v>
      </c>
      <c r="B1487" s="73">
        <v>43397</v>
      </c>
      <c r="C1487" s="201">
        <v>43830</v>
      </c>
      <c r="D1487" s="176">
        <v>40</v>
      </c>
      <c r="E1487" s="199">
        <v>38948.800000000003</v>
      </c>
      <c r="F1487" s="55">
        <v>9587.52</v>
      </c>
      <c r="G1487" s="62"/>
      <c r="H1487" s="30">
        <f t="shared" si="42"/>
        <v>48536.320000000007</v>
      </c>
      <c r="I1487" s="30">
        <v>48536.32</v>
      </c>
      <c r="J1487" s="33"/>
      <c r="K1487" s="18"/>
    </row>
    <row r="1488" spans="1:11" ht="12.75" outlineLevel="1" x14ac:dyDescent="0.2">
      <c r="A1488" s="32" t="s">
        <v>1341</v>
      </c>
      <c r="B1488" s="73">
        <v>43445</v>
      </c>
      <c r="C1488" s="201">
        <v>43830</v>
      </c>
      <c r="D1488" s="176">
        <v>40</v>
      </c>
      <c r="E1488" s="55">
        <v>40870.61</v>
      </c>
      <c r="F1488" s="55">
        <v>9086.25</v>
      </c>
      <c r="G1488" s="62"/>
      <c r="H1488" s="30">
        <f t="shared" si="42"/>
        <v>49956.86</v>
      </c>
      <c r="I1488" s="30">
        <v>49956.86</v>
      </c>
      <c r="J1488" s="33"/>
      <c r="K1488" s="18"/>
    </row>
    <row r="1489" spans="1:11" ht="24" outlineLevel="1" x14ac:dyDescent="0.2">
      <c r="A1489" s="32" t="s">
        <v>1342</v>
      </c>
      <c r="B1489" s="73">
        <v>43452</v>
      </c>
      <c r="C1489" s="201">
        <v>43830</v>
      </c>
      <c r="D1489" s="176">
        <v>40</v>
      </c>
      <c r="E1489" s="55">
        <v>44318.57</v>
      </c>
      <c r="F1489" s="55">
        <v>11225.65</v>
      </c>
      <c r="G1489" s="62"/>
      <c r="H1489" s="30">
        <f t="shared" si="42"/>
        <v>55544.22</v>
      </c>
      <c r="I1489" s="30">
        <v>55544.22</v>
      </c>
      <c r="J1489" s="33"/>
      <c r="K1489" s="18"/>
    </row>
    <row r="1490" spans="1:11" ht="12.75" outlineLevel="1" x14ac:dyDescent="0.2">
      <c r="A1490" s="32" t="s">
        <v>1343</v>
      </c>
      <c r="B1490" s="73">
        <v>43504</v>
      </c>
      <c r="C1490" s="201">
        <v>43830</v>
      </c>
      <c r="D1490" s="176">
        <v>40</v>
      </c>
      <c r="E1490" s="62"/>
      <c r="F1490" s="55">
        <v>2541.63</v>
      </c>
      <c r="G1490" s="62"/>
      <c r="H1490" s="30">
        <f t="shared" si="42"/>
        <v>2541.63</v>
      </c>
      <c r="I1490" s="30">
        <v>2541.63</v>
      </c>
      <c r="J1490" s="33"/>
      <c r="K1490" s="18"/>
    </row>
    <row r="1491" spans="1:11" ht="24" outlineLevel="1" x14ac:dyDescent="0.2">
      <c r="A1491" s="32" t="s">
        <v>1344</v>
      </c>
      <c r="B1491" s="73">
        <v>43438</v>
      </c>
      <c r="C1491" s="201">
        <v>43830</v>
      </c>
      <c r="D1491" s="176">
        <v>40</v>
      </c>
      <c r="E1491" s="62"/>
      <c r="F1491" s="55">
        <v>2223.9699999999998</v>
      </c>
      <c r="G1491" s="62"/>
      <c r="H1491" s="30">
        <f t="shared" si="42"/>
        <v>2223.9699999999998</v>
      </c>
      <c r="I1491" s="30">
        <v>2223.9699999999998</v>
      </c>
      <c r="J1491" s="33"/>
      <c r="K1491" s="18"/>
    </row>
    <row r="1492" spans="1:11" ht="24" outlineLevel="1" x14ac:dyDescent="0.2">
      <c r="A1492" s="32" t="s">
        <v>1345</v>
      </c>
      <c r="B1492" s="73">
        <v>43293</v>
      </c>
      <c r="C1492" s="201">
        <v>43830</v>
      </c>
      <c r="D1492" s="176">
        <v>40</v>
      </c>
      <c r="E1492" s="62"/>
      <c r="F1492" s="55">
        <v>1619.56</v>
      </c>
      <c r="G1492" s="62"/>
      <c r="H1492" s="30">
        <f t="shared" si="42"/>
        <v>1619.56</v>
      </c>
      <c r="I1492" s="30">
        <v>1619.56</v>
      </c>
      <c r="J1492" s="33"/>
      <c r="K1492" s="18"/>
    </row>
    <row r="1493" spans="1:11" ht="12.75" outlineLevel="1" x14ac:dyDescent="0.2">
      <c r="A1493" s="32" t="s">
        <v>1346</v>
      </c>
      <c r="B1493" s="73">
        <v>43294</v>
      </c>
      <c r="C1493" s="201">
        <v>43830</v>
      </c>
      <c r="D1493" s="176">
        <v>40</v>
      </c>
      <c r="E1493" s="62"/>
      <c r="F1493" s="55">
        <v>3893.81</v>
      </c>
      <c r="G1493" s="62"/>
      <c r="H1493" s="30">
        <f t="shared" si="42"/>
        <v>3893.81</v>
      </c>
      <c r="I1493" s="30">
        <v>3893.81</v>
      </c>
      <c r="J1493" s="33"/>
      <c r="K1493" s="18"/>
    </row>
    <row r="1494" spans="1:11" ht="12.75" outlineLevel="1" x14ac:dyDescent="0.2">
      <c r="A1494" s="32" t="s">
        <v>1347</v>
      </c>
      <c r="B1494" s="73">
        <v>43495</v>
      </c>
      <c r="C1494" s="201">
        <v>43830</v>
      </c>
      <c r="D1494" s="176">
        <v>40</v>
      </c>
      <c r="E1494" s="62"/>
      <c r="F1494" s="55">
        <v>6834.29</v>
      </c>
      <c r="G1494" s="62"/>
      <c r="H1494" s="30">
        <f t="shared" si="42"/>
        <v>6834.29</v>
      </c>
      <c r="I1494" s="30">
        <v>6834.29</v>
      </c>
      <c r="J1494" s="33"/>
      <c r="K1494" s="18"/>
    </row>
    <row r="1495" spans="1:11" ht="24" outlineLevel="1" x14ac:dyDescent="0.2">
      <c r="A1495" s="32" t="s">
        <v>1348</v>
      </c>
      <c r="B1495" s="73">
        <v>43493</v>
      </c>
      <c r="C1495" s="201">
        <v>43830</v>
      </c>
      <c r="D1495" s="176">
        <v>40</v>
      </c>
      <c r="E1495" s="62"/>
      <c r="F1495" s="55">
        <v>2223.9699999999998</v>
      </c>
      <c r="G1495" s="62"/>
      <c r="H1495" s="30">
        <f t="shared" si="42"/>
        <v>2223.9699999999998</v>
      </c>
      <c r="I1495" s="30">
        <v>2223.9699999999998</v>
      </c>
      <c r="J1495" s="33"/>
      <c r="K1495" s="18"/>
    </row>
    <row r="1496" spans="1:11" ht="24" outlineLevel="1" x14ac:dyDescent="0.2">
      <c r="A1496" s="32" t="s">
        <v>1349</v>
      </c>
      <c r="B1496" s="73"/>
      <c r="C1496" s="201">
        <v>43830</v>
      </c>
      <c r="D1496" s="176">
        <v>40</v>
      </c>
      <c r="E1496" s="62"/>
      <c r="F1496" s="55">
        <v>10455.56</v>
      </c>
      <c r="G1496" s="62"/>
      <c r="H1496" s="30">
        <f t="shared" si="42"/>
        <v>10455.56</v>
      </c>
      <c r="I1496" s="30">
        <v>10455.56</v>
      </c>
      <c r="J1496" s="33"/>
      <c r="K1496" s="18"/>
    </row>
    <row r="1497" spans="1:11" ht="12.75" outlineLevel="1" x14ac:dyDescent="0.2">
      <c r="A1497" s="32" t="s">
        <v>1350</v>
      </c>
      <c r="B1497" s="73">
        <v>43504</v>
      </c>
      <c r="C1497" s="201">
        <v>43830</v>
      </c>
      <c r="D1497" s="176">
        <v>40</v>
      </c>
      <c r="E1497" s="62"/>
      <c r="F1497" s="203">
        <v>953.14</v>
      </c>
      <c r="G1497" s="62"/>
      <c r="H1497" s="30">
        <f t="shared" si="42"/>
        <v>953.14</v>
      </c>
      <c r="I1497" s="30">
        <v>953.14</v>
      </c>
      <c r="J1497" s="33"/>
      <c r="K1497" s="18"/>
    </row>
    <row r="1498" spans="1:11" ht="12.75" outlineLevel="1" x14ac:dyDescent="0.2">
      <c r="A1498" s="32" t="s">
        <v>1351</v>
      </c>
      <c r="B1498" s="73">
        <v>43504</v>
      </c>
      <c r="C1498" s="201">
        <v>43830</v>
      </c>
      <c r="D1498" s="176">
        <v>40</v>
      </c>
      <c r="E1498" s="62"/>
      <c r="F1498" s="199">
        <v>16043.3</v>
      </c>
      <c r="G1498" s="62"/>
      <c r="H1498" s="30">
        <f t="shared" si="42"/>
        <v>16043.3</v>
      </c>
      <c r="I1498" s="30">
        <v>16043.3</v>
      </c>
      <c r="J1498" s="33"/>
      <c r="K1498" s="18"/>
    </row>
    <row r="1499" spans="1:11" ht="12.75" outlineLevel="1" x14ac:dyDescent="0.2">
      <c r="A1499" s="32" t="s">
        <v>1352</v>
      </c>
      <c r="B1499" s="73">
        <v>43439</v>
      </c>
      <c r="C1499" s="201">
        <v>43830</v>
      </c>
      <c r="D1499" s="176">
        <v>40</v>
      </c>
      <c r="E1499" s="62"/>
      <c r="F1499" s="55">
        <v>6229.88</v>
      </c>
      <c r="G1499" s="62"/>
      <c r="H1499" s="30">
        <f t="shared" ref="H1499:H1562" si="43">E1499+F1499+G1499</f>
        <v>6229.88</v>
      </c>
      <c r="I1499" s="30">
        <v>6229.88</v>
      </c>
      <c r="J1499" s="33"/>
      <c r="K1499" s="18"/>
    </row>
    <row r="1500" spans="1:11" ht="12.75" outlineLevel="1" x14ac:dyDescent="0.2">
      <c r="A1500" s="32" t="s">
        <v>1353</v>
      </c>
      <c r="B1500" s="73">
        <v>43497</v>
      </c>
      <c r="C1500" s="201">
        <v>43830</v>
      </c>
      <c r="D1500" s="176">
        <v>40</v>
      </c>
      <c r="E1500" s="62"/>
      <c r="F1500" s="55">
        <v>9736.19</v>
      </c>
      <c r="G1500" s="62"/>
      <c r="H1500" s="30">
        <f t="shared" si="43"/>
        <v>9736.19</v>
      </c>
      <c r="I1500" s="30">
        <v>9736.19</v>
      </c>
      <c r="J1500" s="33"/>
      <c r="K1500" s="18"/>
    </row>
    <row r="1501" spans="1:11" ht="24" outlineLevel="1" x14ac:dyDescent="0.2">
      <c r="A1501" s="32" t="s">
        <v>1354</v>
      </c>
      <c r="B1501" s="73">
        <v>43483</v>
      </c>
      <c r="C1501" s="201">
        <v>43830</v>
      </c>
      <c r="D1501" s="176">
        <v>40</v>
      </c>
      <c r="E1501" s="62"/>
      <c r="F1501" s="55">
        <v>9109.48</v>
      </c>
      <c r="G1501" s="62"/>
      <c r="H1501" s="30">
        <f t="shared" si="43"/>
        <v>9109.48</v>
      </c>
      <c r="I1501" s="30">
        <v>9109.48</v>
      </c>
      <c r="J1501" s="33"/>
      <c r="K1501" s="18"/>
    </row>
    <row r="1502" spans="1:11" ht="24" outlineLevel="1" x14ac:dyDescent="0.2">
      <c r="A1502" s="32" t="s">
        <v>1355</v>
      </c>
      <c r="B1502" s="73">
        <v>43510</v>
      </c>
      <c r="C1502" s="201">
        <v>43830</v>
      </c>
      <c r="D1502" s="176">
        <v>40</v>
      </c>
      <c r="E1502" s="62"/>
      <c r="F1502" s="203">
        <v>953.14</v>
      </c>
      <c r="G1502" s="62"/>
      <c r="H1502" s="30">
        <f t="shared" si="43"/>
        <v>953.14</v>
      </c>
      <c r="I1502" s="30">
        <v>953.14</v>
      </c>
      <c r="J1502" s="33"/>
      <c r="K1502" s="18"/>
    </row>
    <row r="1503" spans="1:11" ht="24" outlineLevel="1" x14ac:dyDescent="0.2">
      <c r="A1503" s="32" t="s">
        <v>1356</v>
      </c>
      <c r="B1503" s="73">
        <v>43508</v>
      </c>
      <c r="C1503" s="201">
        <v>43830</v>
      </c>
      <c r="D1503" s="176">
        <v>40</v>
      </c>
      <c r="E1503" s="62"/>
      <c r="F1503" s="55">
        <v>9408.56</v>
      </c>
      <c r="G1503" s="62"/>
      <c r="H1503" s="30">
        <f t="shared" si="43"/>
        <v>9408.56</v>
      </c>
      <c r="I1503" s="30">
        <v>9408.56</v>
      </c>
      <c r="J1503" s="33"/>
      <c r="K1503" s="18"/>
    </row>
    <row r="1504" spans="1:11" ht="12.75" outlineLevel="1" x14ac:dyDescent="0.2">
      <c r="A1504" s="32" t="s">
        <v>1357</v>
      </c>
      <c r="B1504" s="73">
        <v>43510</v>
      </c>
      <c r="C1504" s="201">
        <v>43830</v>
      </c>
      <c r="D1504" s="176">
        <v>40</v>
      </c>
      <c r="E1504" s="62"/>
      <c r="F1504" s="203">
        <v>953.14</v>
      </c>
      <c r="G1504" s="62"/>
      <c r="H1504" s="30">
        <f t="shared" si="43"/>
        <v>953.14</v>
      </c>
      <c r="I1504" s="30">
        <v>953.14</v>
      </c>
      <c r="J1504" s="33"/>
      <c r="K1504" s="18"/>
    </row>
    <row r="1505" spans="1:11" ht="24" outlineLevel="1" x14ac:dyDescent="0.2">
      <c r="A1505" s="32" t="s">
        <v>1358</v>
      </c>
      <c r="B1505" s="73">
        <v>43496</v>
      </c>
      <c r="C1505" s="201">
        <v>43830</v>
      </c>
      <c r="D1505" s="176">
        <v>40</v>
      </c>
      <c r="E1505" s="62"/>
      <c r="F1505" s="55">
        <v>4329.54</v>
      </c>
      <c r="G1505" s="62"/>
      <c r="H1505" s="30">
        <f t="shared" si="43"/>
        <v>4329.54</v>
      </c>
      <c r="I1505" s="30">
        <v>4329.54</v>
      </c>
      <c r="J1505" s="33"/>
      <c r="K1505" s="18"/>
    </row>
    <row r="1506" spans="1:11" ht="12.75" outlineLevel="1" x14ac:dyDescent="0.2">
      <c r="A1506" s="32" t="s">
        <v>1359</v>
      </c>
      <c r="B1506" s="73">
        <v>43462</v>
      </c>
      <c r="C1506" s="201">
        <v>43830</v>
      </c>
      <c r="D1506" s="176">
        <v>40</v>
      </c>
      <c r="E1506" s="62"/>
      <c r="F1506" s="203">
        <v>971.75</v>
      </c>
      <c r="G1506" s="62"/>
      <c r="H1506" s="30">
        <f t="shared" si="43"/>
        <v>971.75</v>
      </c>
      <c r="I1506" s="30">
        <v>971.75</v>
      </c>
      <c r="J1506" s="33"/>
      <c r="K1506" s="18"/>
    </row>
    <row r="1507" spans="1:11" ht="24" outlineLevel="1" x14ac:dyDescent="0.2">
      <c r="A1507" s="32" t="s">
        <v>1360</v>
      </c>
      <c r="B1507" s="73">
        <v>43510</v>
      </c>
      <c r="C1507" s="201">
        <v>43830</v>
      </c>
      <c r="D1507" s="176">
        <v>40</v>
      </c>
      <c r="E1507" s="55">
        <v>29120.58</v>
      </c>
      <c r="F1507" s="55">
        <v>1619.56</v>
      </c>
      <c r="G1507" s="62"/>
      <c r="H1507" s="30">
        <f t="shared" si="43"/>
        <v>30740.140000000003</v>
      </c>
      <c r="I1507" s="30">
        <v>30740.14</v>
      </c>
      <c r="J1507" s="33"/>
      <c r="K1507" s="18"/>
    </row>
    <row r="1508" spans="1:11" ht="12.75" outlineLevel="1" x14ac:dyDescent="0.2">
      <c r="A1508" s="32" t="s">
        <v>1361</v>
      </c>
      <c r="B1508" s="73">
        <v>43455</v>
      </c>
      <c r="C1508" s="201">
        <v>43830</v>
      </c>
      <c r="D1508" s="176">
        <v>40</v>
      </c>
      <c r="E1508" s="55">
        <v>27311.33</v>
      </c>
      <c r="F1508" s="55">
        <v>1619.56</v>
      </c>
      <c r="G1508" s="62"/>
      <c r="H1508" s="30">
        <f t="shared" si="43"/>
        <v>28930.890000000003</v>
      </c>
      <c r="I1508" s="30">
        <v>28930.89</v>
      </c>
      <c r="J1508" s="33"/>
      <c r="K1508" s="18"/>
    </row>
    <row r="1509" spans="1:11" ht="12.75" outlineLevel="1" x14ac:dyDescent="0.2">
      <c r="A1509" s="32" t="s">
        <v>1362</v>
      </c>
      <c r="B1509" s="73">
        <v>43502</v>
      </c>
      <c r="C1509" s="201">
        <v>43830</v>
      </c>
      <c r="D1509" s="176">
        <v>40</v>
      </c>
      <c r="E1509" s="62"/>
      <c r="F1509" s="55">
        <v>11643.83</v>
      </c>
      <c r="G1509" s="62"/>
      <c r="H1509" s="30">
        <f t="shared" si="43"/>
        <v>11643.83</v>
      </c>
      <c r="I1509" s="30">
        <v>11643.83</v>
      </c>
      <c r="J1509" s="33"/>
      <c r="K1509" s="18"/>
    </row>
    <row r="1510" spans="1:11" ht="12.75" outlineLevel="1" x14ac:dyDescent="0.2">
      <c r="A1510" s="32" t="s">
        <v>1363</v>
      </c>
      <c r="B1510" s="73">
        <v>43504</v>
      </c>
      <c r="C1510" s="201">
        <v>43830</v>
      </c>
      <c r="D1510" s="176">
        <v>40</v>
      </c>
      <c r="E1510" s="62"/>
      <c r="F1510" s="55">
        <v>1270.83</v>
      </c>
      <c r="G1510" s="62"/>
      <c r="H1510" s="30">
        <f t="shared" si="43"/>
        <v>1270.83</v>
      </c>
      <c r="I1510" s="30">
        <v>1270.83</v>
      </c>
      <c r="J1510" s="33"/>
      <c r="K1510" s="18"/>
    </row>
    <row r="1511" spans="1:11" ht="12.75" outlineLevel="1" x14ac:dyDescent="0.2">
      <c r="A1511" s="32" t="s">
        <v>1364</v>
      </c>
      <c r="B1511" s="73">
        <v>43501</v>
      </c>
      <c r="C1511" s="201">
        <v>43830</v>
      </c>
      <c r="D1511" s="176">
        <v>40</v>
      </c>
      <c r="E1511" s="62"/>
      <c r="F1511" s="55">
        <v>10024.31</v>
      </c>
      <c r="G1511" s="62"/>
      <c r="H1511" s="30">
        <f t="shared" si="43"/>
        <v>10024.31</v>
      </c>
      <c r="I1511" s="30">
        <v>10024.31</v>
      </c>
      <c r="J1511" s="33"/>
      <c r="K1511" s="18"/>
    </row>
    <row r="1512" spans="1:11" ht="24" outlineLevel="1" x14ac:dyDescent="0.2">
      <c r="A1512" s="32" t="s">
        <v>1365</v>
      </c>
      <c r="B1512" s="73">
        <v>43517</v>
      </c>
      <c r="C1512" s="201">
        <v>43830</v>
      </c>
      <c r="D1512" s="176">
        <v>40</v>
      </c>
      <c r="E1512" s="62"/>
      <c r="F1512" s="55">
        <v>2223.9699999999998</v>
      </c>
      <c r="G1512" s="62"/>
      <c r="H1512" s="30">
        <f t="shared" si="43"/>
        <v>2223.9699999999998</v>
      </c>
      <c r="I1512" s="30">
        <v>2223.9699999999998</v>
      </c>
      <c r="J1512" s="33"/>
      <c r="K1512" s="18"/>
    </row>
    <row r="1513" spans="1:11" ht="24" outlineLevel="1" x14ac:dyDescent="0.2">
      <c r="A1513" s="32" t="s">
        <v>1366</v>
      </c>
      <c r="B1513" s="73">
        <v>43514</v>
      </c>
      <c r="C1513" s="201">
        <v>43830</v>
      </c>
      <c r="D1513" s="176">
        <v>40</v>
      </c>
      <c r="E1513" s="62"/>
      <c r="F1513" s="55">
        <v>2267.33</v>
      </c>
      <c r="G1513" s="62"/>
      <c r="H1513" s="30">
        <f t="shared" si="43"/>
        <v>2267.33</v>
      </c>
      <c r="I1513" s="30">
        <v>2267.33</v>
      </c>
      <c r="J1513" s="33"/>
      <c r="K1513" s="18"/>
    </row>
    <row r="1514" spans="1:11" ht="24" outlineLevel="1" x14ac:dyDescent="0.2">
      <c r="A1514" s="32" t="s">
        <v>1367</v>
      </c>
      <c r="B1514" s="73">
        <v>43510</v>
      </c>
      <c r="C1514" s="201">
        <v>43830</v>
      </c>
      <c r="D1514" s="176">
        <v>40</v>
      </c>
      <c r="E1514" s="62"/>
      <c r="F1514" s="55">
        <v>9109.48</v>
      </c>
      <c r="G1514" s="62"/>
      <c r="H1514" s="30">
        <f t="shared" si="43"/>
        <v>9109.48</v>
      </c>
      <c r="I1514" s="30">
        <v>9109.48</v>
      </c>
      <c r="J1514" s="33"/>
      <c r="K1514" s="18"/>
    </row>
    <row r="1515" spans="1:11" ht="12.75" outlineLevel="1" x14ac:dyDescent="0.2">
      <c r="A1515" s="32" t="s">
        <v>1368</v>
      </c>
      <c r="B1515" s="73">
        <v>43493</v>
      </c>
      <c r="C1515" s="201">
        <v>43830</v>
      </c>
      <c r="D1515" s="176">
        <v>40</v>
      </c>
      <c r="E1515" s="62"/>
      <c r="F1515" s="55">
        <v>1906.24</v>
      </c>
      <c r="G1515" s="62"/>
      <c r="H1515" s="30">
        <f t="shared" si="43"/>
        <v>1906.24</v>
      </c>
      <c r="I1515" s="30">
        <v>1906.24</v>
      </c>
      <c r="J1515" s="33"/>
      <c r="K1515" s="18"/>
    </row>
    <row r="1516" spans="1:11" ht="24" outlineLevel="1" x14ac:dyDescent="0.2">
      <c r="A1516" s="32" t="s">
        <v>1369</v>
      </c>
      <c r="B1516" s="73">
        <v>42331</v>
      </c>
      <c r="C1516" s="201">
        <v>43830</v>
      </c>
      <c r="D1516" s="176">
        <v>40</v>
      </c>
      <c r="E1516" s="62"/>
      <c r="F1516" s="55">
        <v>6027.29</v>
      </c>
      <c r="G1516" s="62"/>
      <c r="H1516" s="30">
        <f t="shared" si="43"/>
        <v>6027.29</v>
      </c>
      <c r="I1516" s="30">
        <v>6027.29</v>
      </c>
      <c r="J1516" s="33"/>
      <c r="K1516" s="18"/>
    </row>
    <row r="1517" spans="1:11" ht="12.75" outlineLevel="1" x14ac:dyDescent="0.2">
      <c r="A1517" s="32" t="s">
        <v>1370</v>
      </c>
      <c r="B1517" s="73">
        <v>42181</v>
      </c>
      <c r="C1517" s="201">
        <v>43830</v>
      </c>
      <c r="D1517" s="176">
        <v>40</v>
      </c>
      <c r="E1517" s="62"/>
      <c r="F1517" s="55">
        <v>10679.35</v>
      </c>
      <c r="G1517" s="62"/>
      <c r="H1517" s="30">
        <f t="shared" si="43"/>
        <v>10679.35</v>
      </c>
      <c r="I1517" s="30">
        <v>10679.35</v>
      </c>
      <c r="J1517" s="33"/>
      <c r="K1517" s="18"/>
    </row>
    <row r="1518" spans="1:11" ht="24" outlineLevel="1" x14ac:dyDescent="0.2">
      <c r="A1518" s="32" t="s">
        <v>1371</v>
      </c>
      <c r="B1518" s="73">
        <v>43189</v>
      </c>
      <c r="C1518" s="201">
        <v>43830</v>
      </c>
      <c r="D1518" s="176">
        <v>40</v>
      </c>
      <c r="E1518" s="62"/>
      <c r="F1518" s="55">
        <v>1906.24</v>
      </c>
      <c r="G1518" s="62"/>
      <c r="H1518" s="30">
        <f t="shared" si="43"/>
        <v>1906.24</v>
      </c>
      <c r="I1518" s="30">
        <v>1906.24</v>
      </c>
      <c r="J1518" s="33"/>
      <c r="K1518" s="18"/>
    </row>
    <row r="1519" spans="1:11" ht="24" outlineLevel="1" x14ac:dyDescent="0.2">
      <c r="A1519" s="32" t="s">
        <v>1372</v>
      </c>
      <c r="B1519" s="73">
        <v>43189</v>
      </c>
      <c r="C1519" s="201">
        <v>43830</v>
      </c>
      <c r="D1519" s="176">
        <v>40</v>
      </c>
      <c r="E1519" s="62"/>
      <c r="F1519" s="55">
        <v>9412.36</v>
      </c>
      <c r="G1519" s="62"/>
      <c r="H1519" s="30">
        <f t="shared" si="43"/>
        <v>9412.36</v>
      </c>
      <c r="I1519" s="30">
        <v>9412.36</v>
      </c>
      <c r="J1519" s="33"/>
      <c r="K1519" s="18"/>
    </row>
    <row r="1520" spans="1:11" ht="12.75" outlineLevel="1" x14ac:dyDescent="0.2">
      <c r="A1520" s="32" t="s">
        <v>1373</v>
      </c>
      <c r="B1520" s="73">
        <v>43189</v>
      </c>
      <c r="C1520" s="201">
        <v>43830</v>
      </c>
      <c r="D1520" s="176">
        <v>40</v>
      </c>
      <c r="E1520" s="62"/>
      <c r="F1520" s="55">
        <v>3177.07</v>
      </c>
      <c r="G1520" s="62"/>
      <c r="H1520" s="30">
        <f t="shared" si="43"/>
        <v>3177.07</v>
      </c>
      <c r="I1520" s="30">
        <v>3177.07</v>
      </c>
      <c r="J1520" s="33"/>
      <c r="K1520" s="18"/>
    </row>
    <row r="1521" spans="1:11" ht="24" outlineLevel="1" x14ac:dyDescent="0.2">
      <c r="A1521" s="32" t="s">
        <v>1374</v>
      </c>
      <c r="B1521" s="73">
        <v>43340</v>
      </c>
      <c r="C1521" s="201">
        <v>43830</v>
      </c>
      <c r="D1521" s="176">
        <v>40</v>
      </c>
      <c r="E1521" s="62"/>
      <c r="F1521" s="55">
        <v>9434.93</v>
      </c>
      <c r="G1521" s="62"/>
      <c r="H1521" s="30">
        <f t="shared" si="43"/>
        <v>9434.93</v>
      </c>
      <c r="I1521" s="30">
        <v>9434.93</v>
      </c>
      <c r="J1521" s="33"/>
      <c r="K1521" s="18"/>
    </row>
    <row r="1522" spans="1:11" ht="24" outlineLevel="1" x14ac:dyDescent="0.2">
      <c r="A1522" s="32" t="s">
        <v>1375</v>
      </c>
      <c r="B1522" s="73">
        <v>43077</v>
      </c>
      <c r="C1522" s="201">
        <v>43830</v>
      </c>
      <c r="D1522" s="176">
        <v>40</v>
      </c>
      <c r="E1522" s="62"/>
      <c r="F1522" s="203">
        <v>647.80999999999995</v>
      </c>
      <c r="G1522" s="62"/>
      <c r="H1522" s="30">
        <f t="shared" si="43"/>
        <v>647.80999999999995</v>
      </c>
      <c r="I1522" s="30">
        <v>647.80999999999995</v>
      </c>
      <c r="J1522" s="33"/>
      <c r="K1522" s="18"/>
    </row>
    <row r="1523" spans="1:11" ht="12.75" outlineLevel="1" x14ac:dyDescent="0.2">
      <c r="A1523" s="32" t="s">
        <v>1376</v>
      </c>
      <c r="B1523" s="73">
        <v>43217</v>
      </c>
      <c r="C1523" s="201">
        <v>43830</v>
      </c>
      <c r="D1523" s="176">
        <v>40</v>
      </c>
      <c r="E1523" s="62"/>
      <c r="F1523" s="199">
        <v>9203.9</v>
      </c>
      <c r="G1523" s="62"/>
      <c r="H1523" s="30">
        <f t="shared" si="43"/>
        <v>9203.9</v>
      </c>
      <c r="I1523" s="30">
        <v>9203.9</v>
      </c>
      <c r="J1523" s="33"/>
      <c r="K1523" s="18"/>
    </row>
    <row r="1524" spans="1:11" ht="24" outlineLevel="1" x14ac:dyDescent="0.2">
      <c r="A1524" s="32" t="s">
        <v>1377</v>
      </c>
      <c r="B1524" s="73">
        <v>43245</v>
      </c>
      <c r="C1524" s="201">
        <v>43830</v>
      </c>
      <c r="D1524" s="176">
        <v>40</v>
      </c>
      <c r="E1524" s="62"/>
      <c r="F1524" s="55">
        <v>8137.73</v>
      </c>
      <c r="G1524" s="62"/>
      <c r="H1524" s="30">
        <f t="shared" si="43"/>
        <v>8137.73</v>
      </c>
      <c r="I1524" s="30">
        <v>8137.73</v>
      </c>
      <c r="J1524" s="33"/>
      <c r="K1524" s="18"/>
    </row>
    <row r="1525" spans="1:11" ht="24" outlineLevel="1" x14ac:dyDescent="0.2">
      <c r="A1525" s="32" t="s">
        <v>1378</v>
      </c>
      <c r="B1525" s="73"/>
      <c r="C1525" s="201">
        <v>43830</v>
      </c>
      <c r="D1525" s="176">
        <v>40</v>
      </c>
      <c r="E1525" s="62"/>
      <c r="F1525" s="55">
        <v>1588.52</v>
      </c>
      <c r="G1525" s="62"/>
      <c r="H1525" s="30">
        <f t="shared" si="43"/>
        <v>1588.52</v>
      </c>
      <c r="I1525" s="30">
        <v>1588.52</v>
      </c>
      <c r="J1525" s="33"/>
      <c r="K1525" s="18"/>
    </row>
    <row r="1526" spans="1:11" ht="24" outlineLevel="1" x14ac:dyDescent="0.2">
      <c r="A1526" s="32" t="s">
        <v>1379</v>
      </c>
      <c r="B1526" s="73">
        <v>43173</v>
      </c>
      <c r="C1526" s="201">
        <v>43830</v>
      </c>
      <c r="D1526" s="176">
        <v>40</v>
      </c>
      <c r="E1526" s="55">
        <v>52926.33</v>
      </c>
      <c r="F1526" s="68">
        <v>69024</v>
      </c>
      <c r="G1526" s="62"/>
      <c r="H1526" s="30">
        <f t="shared" si="43"/>
        <v>121950.33</v>
      </c>
      <c r="I1526" s="30">
        <v>121950.33</v>
      </c>
      <c r="J1526" s="33"/>
      <c r="K1526" s="18"/>
    </row>
    <row r="1527" spans="1:11" ht="24" outlineLevel="1" x14ac:dyDescent="0.2">
      <c r="A1527" s="32" t="s">
        <v>1380</v>
      </c>
      <c r="B1527" s="73">
        <v>43196</v>
      </c>
      <c r="C1527" s="201">
        <v>43830</v>
      </c>
      <c r="D1527" s="176">
        <v>40</v>
      </c>
      <c r="E1527" s="62"/>
      <c r="F1527" s="68">
        <v>14304</v>
      </c>
      <c r="G1527" s="55">
        <v>1790.32</v>
      </c>
      <c r="H1527" s="30">
        <f t="shared" si="43"/>
        <v>16094.32</v>
      </c>
      <c r="I1527" s="30">
        <v>16094.32</v>
      </c>
      <c r="J1527" s="33"/>
      <c r="K1527" s="18"/>
    </row>
    <row r="1528" spans="1:11" ht="24" outlineLevel="1" x14ac:dyDescent="0.2">
      <c r="A1528" s="32" t="s">
        <v>1381</v>
      </c>
      <c r="B1528" s="73">
        <v>43199</v>
      </c>
      <c r="C1528" s="201">
        <v>43830</v>
      </c>
      <c r="D1528" s="176">
        <v>40</v>
      </c>
      <c r="E1528" s="55">
        <v>33265.360000000001</v>
      </c>
      <c r="F1528" s="68">
        <v>6953</v>
      </c>
      <c r="G1528" s="62"/>
      <c r="H1528" s="30">
        <f t="shared" si="43"/>
        <v>40218.36</v>
      </c>
      <c r="I1528" s="30">
        <v>40218.36</v>
      </c>
      <c r="J1528" s="33"/>
      <c r="K1528" s="18"/>
    </row>
    <row r="1529" spans="1:11" ht="24" outlineLevel="1" x14ac:dyDescent="0.2">
      <c r="A1529" s="32" t="s">
        <v>1382</v>
      </c>
      <c r="B1529" s="73">
        <v>43172</v>
      </c>
      <c r="C1529" s="201">
        <v>43830</v>
      </c>
      <c r="D1529" s="176">
        <v>40</v>
      </c>
      <c r="E1529" s="55">
        <v>45677.75</v>
      </c>
      <c r="F1529" s="68">
        <v>6953</v>
      </c>
      <c r="G1529" s="62"/>
      <c r="H1529" s="30">
        <f t="shared" si="43"/>
        <v>52630.75</v>
      </c>
      <c r="I1529" s="30">
        <v>52630.75</v>
      </c>
      <c r="J1529" s="33"/>
      <c r="K1529" s="18"/>
    </row>
    <row r="1530" spans="1:11" ht="24" outlineLevel="1" x14ac:dyDescent="0.2">
      <c r="A1530" s="32" t="s">
        <v>1383</v>
      </c>
      <c r="B1530" s="73">
        <v>42557</v>
      </c>
      <c r="C1530" s="201">
        <v>43830</v>
      </c>
      <c r="D1530" s="176">
        <v>40</v>
      </c>
      <c r="E1530" s="55">
        <v>23289.08</v>
      </c>
      <c r="F1530" s="68">
        <v>6953</v>
      </c>
      <c r="G1530" s="62"/>
      <c r="H1530" s="30">
        <f t="shared" si="43"/>
        <v>30242.080000000002</v>
      </c>
      <c r="I1530" s="30">
        <v>30242.080000000002</v>
      </c>
      <c r="J1530" s="33"/>
      <c r="K1530" s="18"/>
    </row>
    <row r="1531" spans="1:11" ht="24" outlineLevel="1" x14ac:dyDescent="0.2">
      <c r="A1531" s="32" t="s">
        <v>1384</v>
      </c>
      <c r="B1531" s="73">
        <v>43192</v>
      </c>
      <c r="C1531" s="201">
        <v>43830</v>
      </c>
      <c r="D1531" s="176">
        <v>40</v>
      </c>
      <c r="E1531" s="62"/>
      <c r="F1531" s="68">
        <v>6953</v>
      </c>
      <c r="G1531" s="62"/>
      <c r="H1531" s="30">
        <f t="shared" si="43"/>
        <v>6953</v>
      </c>
      <c r="I1531" s="30">
        <v>6953</v>
      </c>
      <c r="J1531" s="33"/>
      <c r="K1531" s="18"/>
    </row>
    <row r="1532" spans="1:11" ht="12.75" outlineLevel="1" x14ac:dyDescent="0.2">
      <c r="A1532" s="32" t="s">
        <v>1385</v>
      </c>
      <c r="B1532" s="73">
        <v>42334</v>
      </c>
      <c r="C1532" s="201">
        <v>43830</v>
      </c>
      <c r="D1532" s="176">
        <v>40</v>
      </c>
      <c r="E1532" s="62"/>
      <c r="F1532" s="55">
        <v>12713.26</v>
      </c>
      <c r="G1532" s="62"/>
      <c r="H1532" s="30">
        <f t="shared" si="43"/>
        <v>12713.26</v>
      </c>
      <c r="I1532" s="30">
        <v>12713.26</v>
      </c>
      <c r="J1532" s="33"/>
      <c r="K1532" s="18"/>
    </row>
    <row r="1533" spans="1:11" ht="24" outlineLevel="1" x14ac:dyDescent="0.2">
      <c r="A1533" s="32" t="s">
        <v>1386</v>
      </c>
      <c r="B1533" s="73">
        <v>42264</v>
      </c>
      <c r="C1533" s="201">
        <v>43830</v>
      </c>
      <c r="D1533" s="176">
        <v>40</v>
      </c>
      <c r="E1533" s="55">
        <v>34649.54</v>
      </c>
      <c r="F1533" s="55">
        <v>11257.86</v>
      </c>
      <c r="G1533" s="62"/>
      <c r="H1533" s="30">
        <f t="shared" si="43"/>
        <v>45907.4</v>
      </c>
      <c r="I1533" s="30">
        <v>45907.4</v>
      </c>
      <c r="J1533" s="33"/>
      <c r="K1533" s="18"/>
    </row>
    <row r="1534" spans="1:11" ht="24" outlineLevel="1" x14ac:dyDescent="0.2">
      <c r="A1534" s="32" t="s">
        <v>1387</v>
      </c>
      <c r="B1534" s="73">
        <v>43150</v>
      </c>
      <c r="C1534" s="201">
        <v>43830</v>
      </c>
      <c r="D1534" s="176">
        <v>40</v>
      </c>
      <c r="E1534" s="55">
        <v>36888.68</v>
      </c>
      <c r="F1534" s="55">
        <v>10714.45</v>
      </c>
      <c r="G1534" s="62"/>
      <c r="H1534" s="30">
        <f t="shared" si="43"/>
        <v>47603.130000000005</v>
      </c>
      <c r="I1534" s="30">
        <v>47603.13</v>
      </c>
      <c r="J1534" s="33"/>
      <c r="K1534" s="18"/>
    </row>
    <row r="1535" spans="1:11" ht="24" outlineLevel="1" x14ac:dyDescent="0.2">
      <c r="A1535" s="32" t="s">
        <v>1388</v>
      </c>
      <c r="B1535" s="73">
        <v>43257</v>
      </c>
      <c r="C1535" s="201">
        <v>43830</v>
      </c>
      <c r="D1535" s="176">
        <v>40</v>
      </c>
      <c r="E1535" s="55">
        <v>41652.76</v>
      </c>
      <c r="F1535" s="55">
        <v>11228.68</v>
      </c>
      <c r="G1535" s="62"/>
      <c r="H1535" s="30">
        <f t="shared" si="43"/>
        <v>52881.440000000002</v>
      </c>
      <c r="I1535" s="30">
        <v>52881.440000000002</v>
      </c>
      <c r="J1535" s="33"/>
      <c r="K1535" s="18"/>
    </row>
    <row r="1536" spans="1:11" ht="24" outlineLevel="1" x14ac:dyDescent="0.2">
      <c r="A1536" s="32" t="s">
        <v>1389</v>
      </c>
      <c r="B1536" s="73">
        <v>43423</v>
      </c>
      <c r="C1536" s="201">
        <v>43830</v>
      </c>
      <c r="D1536" s="176">
        <v>40</v>
      </c>
      <c r="E1536" s="55">
        <v>32179.62</v>
      </c>
      <c r="F1536" s="55">
        <v>17445.080000000002</v>
      </c>
      <c r="G1536" s="62"/>
      <c r="H1536" s="30">
        <f t="shared" si="43"/>
        <v>49624.7</v>
      </c>
      <c r="I1536" s="30">
        <v>49624.7</v>
      </c>
      <c r="J1536" s="33"/>
      <c r="K1536" s="18"/>
    </row>
    <row r="1537" spans="1:11" ht="24" outlineLevel="1" x14ac:dyDescent="0.2">
      <c r="A1537" s="32" t="s">
        <v>1390</v>
      </c>
      <c r="B1537" s="73">
        <v>43314</v>
      </c>
      <c r="C1537" s="201">
        <v>43830</v>
      </c>
      <c r="D1537" s="176">
        <v>40</v>
      </c>
      <c r="E1537" s="55">
        <v>33592.370000000003</v>
      </c>
      <c r="F1537" s="55">
        <v>11176.95</v>
      </c>
      <c r="G1537" s="62"/>
      <c r="H1537" s="30">
        <f t="shared" si="43"/>
        <v>44769.320000000007</v>
      </c>
      <c r="I1537" s="30">
        <v>44769.32</v>
      </c>
      <c r="J1537" s="33"/>
      <c r="K1537" s="18"/>
    </row>
    <row r="1538" spans="1:11" ht="24" outlineLevel="1" x14ac:dyDescent="0.2">
      <c r="A1538" s="32" t="s">
        <v>1391</v>
      </c>
      <c r="B1538" s="73">
        <v>43349</v>
      </c>
      <c r="C1538" s="201">
        <v>43830</v>
      </c>
      <c r="D1538" s="176">
        <v>40</v>
      </c>
      <c r="E1538" s="62"/>
      <c r="F1538" s="55">
        <v>5915.32</v>
      </c>
      <c r="G1538" s="62"/>
      <c r="H1538" s="30">
        <f t="shared" si="43"/>
        <v>5915.32</v>
      </c>
      <c r="I1538" s="30">
        <v>5915.32</v>
      </c>
      <c r="J1538" s="33"/>
      <c r="K1538" s="18"/>
    </row>
    <row r="1539" spans="1:11" ht="24" outlineLevel="1" x14ac:dyDescent="0.2">
      <c r="A1539" s="32" t="s">
        <v>1392</v>
      </c>
      <c r="B1539" s="73">
        <v>43370</v>
      </c>
      <c r="C1539" s="201">
        <v>43830</v>
      </c>
      <c r="D1539" s="176">
        <v>40</v>
      </c>
      <c r="E1539" s="68">
        <v>246161</v>
      </c>
      <c r="F1539" s="55">
        <v>26422.83</v>
      </c>
      <c r="G1539" s="62"/>
      <c r="H1539" s="30">
        <f t="shared" si="43"/>
        <v>272583.83</v>
      </c>
      <c r="I1539" s="30">
        <v>272583.83</v>
      </c>
      <c r="J1539" s="33"/>
      <c r="K1539" s="18"/>
    </row>
    <row r="1540" spans="1:11" ht="24" outlineLevel="1" x14ac:dyDescent="0.2">
      <c r="A1540" s="32" t="s">
        <v>1393</v>
      </c>
      <c r="B1540" s="73">
        <v>43411</v>
      </c>
      <c r="C1540" s="201">
        <v>43830</v>
      </c>
      <c r="D1540" s="176">
        <v>40</v>
      </c>
      <c r="E1540" s="62"/>
      <c r="F1540" s="55">
        <v>10568.04</v>
      </c>
      <c r="G1540" s="62"/>
      <c r="H1540" s="30">
        <f t="shared" si="43"/>
        <v>10568.04</v>
      </c>
      <c r="I1540" s="30">
        <v>10568.04</v>
      </c>
      <c r="J1540" s="33"/>
      <c r="K1540" s="18"/>
    </row>
    <row r="1541" spans="1:11" ht="24" outlineLevel="1" x14ac:dyDescent="0.2">
      <c r="A1541" s="32" t="s">
        <v>1394</v>
      </c>
      <c r="B1541" s="73">
        <v>43390</v>
      </c>
      <c r="C1541" s="201">
        <v>43830</v>
      </c>
      <c r="D1541" s="176">
        <v>40</v>
      </c>
      <c r="E1541" s="62"/>
      <c r="F1541" s="55">
        <v>24368.94</v>
      </c>
      <c r="G1541" s="62"/>
      <c r="H1541" s="30">
        <f t="shared" si="43"/>
        <v>24368.94</v>
      </c>
      <c r="I1541" s="30">
        <v>24368.94</v>
      </c>
      <c r="J1541" s="33"/>
      <c r="K1541" s="18"/>
    </row>
    <row r="1542" spans="1:11" ht="24" outlineLevel="1" x14ac:dyDescent="0.2">
      <c r="A1542" s="32" t="s">
        <v>1395</v>
      </c>
      <c r="B1542" s="73"/>
      <c r="C1542" s="201">
        <v>43830</v>
      </c>
      <c r="D1542" s="176">
        <v>40</v>
      </c>
      <c r="E1542" s="55">
        <f>1543028.97+243631.54</f>
        <v>1786660.51</v>
      </c>
      <c r="F1542" s="199">
        <v>83899.5</v>
      </c>
      <c r="G1542" s="55"/>
      <c r="H1542" s="30">
        <f t="shared" si="43"/>
        <v>1870560.01</v>
      </c>
      <c r="I1542" s="30">
        <v>1870560.01</v>
      </c>
      <c r="J1542" s="33"/>
      <c r="K1542" s="18"/>
    </row>
    <row r="1543" spans="1:11" ht="24" outlineLevel="1" x14ac:dyDescent="0.2">
      <c r="A1543" s="32" t="s">
        <v>1396</v>
      </c>
      <c r="B1543" s="73">
        <v>43314</v>
      </c>
      <c r="C1543" s="201">
        <v>43830</v>
      </c>
      <c r="D1543" s="176">
        <v>40</v>
      </c>
      <c r="E1543" s="55">
        <v>91544.97</v>
      </c>
      <c r="F1543" s="68">
        <v>11804</v>
      </c>
      <c r="G1543" s="62"/>
      <c r="H1543" s="30">
        <f t="shared" si="43"/>
        <v>103348.97</v>
      </c>
      <c r="I1543" s="30">
        <v>103348.97</v>
      </c>
      <c r="J1543" s="33"/>
      <c r="K1543" s="18"/>
    </row>
    <row r="1544" spans="1:11" ht="24" outlineLevel="1" x14ac:dyDescent="0.2">
      <c r="A1544" s="32" t="s">
        <v>1397</v>
      </c>
      <c r="B1544" s="73">
        <v>43397</v>
      </c>
      <c r="C1544" s="201">
        <v>43830</v>
      </c>
      <c r="D1544" s="176">
        <v>40</v>
      </c>
      <c r="E1544" s="62"/>
      <c r="F1544" s="55">
        <v>23493.37</v>
      </c>
      <c r="G1544" s="62"/>
      <c r="H1544" s="30">
        <f t="shared" si="43"/>
        <v>23493.37</v>
      </c>
      <c r="I1544" s="30">
        <v>23493.37</v>
      </c>
      <c r="J1544" s="33"/>
      <c r="K1544" s="18"/>
    </row>
    <row r="1545" spans="1:11" ht="24" outlineLevel="1" x14ac:dyDescent="0.2">
      <c r="A1545" s="32" t="s">
        <v>1398</v>
      </c>
      <c r="B1545" s="73">
        <v>43397</v>
      </c>
      <c r="C1545" s="201">
        <v>43830</v>
      </c>
      <c r="D1545" s="176">
        <v>40</v>
      </c>
      <c r="E1545" s="62"/>
      <c r="F1545" s="55">
        <v>16428.189999999999</v>
      </c>
      <c r="G1545" s="62"/>
      <c r="H1545" s="30">
        <f t="shared" si="43"/>
        <v>16428.189999999999</v>
      </c>
      <c r="I1545" s="30">
        <v>16428.189999999999</v>
      </c>
      <c r="J1545" s="33"/>
      <c r="K1545" s="18"/>
    </row>
    <row r="1546" spans="1:11" ht="12.75" outlineLevel="1" x14ac:dyDescent="0.2">
      <c r="A1546" s="32" t="s">
        <v>1399</v>
      </c>
      <c r="B1546" s="73">
        <v>43376</v>
      </c>
      <c r="C1546" s="201">
        <v>43830</v>
      </c>
      <c r="D1546" s="176">
        <v>40</v>
      </c>
      <c r="E1546" s="55">
        <v>33841.06</v>
      </c>
      <c r="F1546" s="55">
        <v>9986.93</v>
      </c>
      <c r="G1546" s="62"/>
      <c r="H1546" s="30">
        <f t="shared" si="43"/>
        <v>43827.99</v>
      </c>
      <c r="I1546" s="30">
        <v>43827.99</v>
      </c>
      <c r="J1546" s="33"/>
      <c r="K1546" s="18"/>
    </row>
    <row r="1547" spans="1:11" ht="24" outlineLevel="1" x14ac:dyDescent="0.2">
      <c r="A1547" s="32" t="s">
        <v>1400</v>
      </c>
      <c r="B1547" s="73"/>
      <c r="C1547" s="201">
        <v>43830</v>
      </c>
      <c r="D1547" s="176">
        <v>40</v>
      </c>
      <c r="E1547" s="55">
        <v>34217.620000000003</v>
      </c>
      <c r="F1547" s="55">
        <v>9628.17</v>
      </c>
      <c r="G1547" s="62"/>
      <c r="H1547" s="30">
        <f t="shared" si="43"/>
        <v>43845.79</v>
      </c>
      <c r="I1547" s="30">
        <v>43845.79</v>
      </c>
      <c r="J1547" s="33"/>
      <c r="K1547" s="18"/>
    </row>
    <row r="1548" spans="1:11" ht="12.75" outlineLevel="1" x14ac:dyDescent="0.2">
      <c r="A1548" s="32" t="s">
        <v>1401</v>
      </c>
      <c r="B1548" s="73">
        <v>43314</v>
      </c>
      <c r="C1548" s="201">
        <v>43830</v>
      </c>
      <c r="D1548" s="176">
        <v>40</v>
      </c>
      <c r="E1548" s="62"/>
      <c r="F1548" s="55">
        <v>11166.44</v>
      </c>
      <c r="G1548" s="62"/>
      <c r="H1548" s="30">
        <f t="shared" si="43"/>
        <v>11166.44</v>
      </c>
      <c r="I1548" s="30">
        <v>11166.44</v>
      </c>
      <c r="J1548" s="33"/>
      <c r="K1548" s="18"/>
    </row>
    <row r="1549" spans="1:11" ht="24" outlineLevel="1" x14ac:dyDescent="0.2">
      <c r="A1549" s="32" t="s">
        <v>1402</v>
      </c>
      <c r="B1549" s="73">
        <v>43375</v>
      </c>
      <c r="C1549" s="201">
        <v>43830</v>
      </c>
      <c r="D1549" s="176">
        <v>40</v>
      </c>
      <c r="E1549" s="62"/>
      <c r="F1549" s="55">
        <v>8992.7900000000009</v>
      </c>
      <c r="G1549" s="62"/>
      <c r="H1549" s="30">
        <f t="shared" si="43"/>
        <v>8992.7900000000009</v>
      </c>
      <c r="I1549" s="30">
        <v>8992.7900000000009</v>
      </c>
      <c r="J1549" s="33"/>
      <c r="K1549" s="18"/>
    </row>
    <row r="1550" spans="1:11" ht="12.75" outlineLevel="1" x14ac:dyDescent="0.2">
      <c r="A1550" s="32" t="s">
        <v>1403</v>
      </c>
      <c r="B1550" s="73">
        <v>43036</v>
      </c>
      <c r="C1550" s="201">
        <v>43830</v>
      </c>
      <c r="D1550" s="176">
        <v>40</v>
      </c>
      <c r="E1550" s="68">
        <v>34680</v>
      </c>
      <c r="F1550" s="55">
        <v>2995.91</v>
      </c>
      <c r="G1550" s="62"/>
      <c r="H1550" s="30">
        <f t="shared" si="43"/>
        <v>37675.910000000003</v>
      </c>
      <c r="I1550" s="30">
        <v>37675.910000000003</v>
      </c>
      <c r="J1550" s="33"/>
      <c r="K1550" s="18"/>
    </row>
    <row r="1551" spans="1:11" ht="24" outlineLevel="1" x14ac:dyDescent="0.2">
      <c r="A1551" s="32" t="s">
        <v>1404</v>
      </c>
      <c r="B1551" s="73"/>
      <c r="C1551" s="201">
        <v>43830</v>
      </c>
      <c r="D1551" s="176">
        <v>40</v>
      </c>
      <c r="E1551" s="55">
        <v>38839.78</v>
      </c>
      <c r="F1551" s="55">
        <v>3631.29</v>
      </c>
      <c r="G1551" s="62"/>
      <c r="H1551" s="30">
        <f t="shared" si="43"/>
        <v>42471.07</v>
      </c>
      <c r="I1551" s="30">
        <v>42471.07</v>
      </c>
      <c r="J1551" s="33"/>
      <c r="K1551" s="18"/>
    </row>
    <row r="1552" spans="1:11" ht="24" outlineLevel="1" x14ac:dyDescent="0.2">
      <c r="A1552" s="32" t="s">
        <v>1405</v>
      </c>
      <c r="B1552" s="73"/>
      <c r="C1552" s="201">
        <v>43830</v>
      </c>
      <c r="D1552" s="176">
        <v>40</v>
      </c>
      <c r="E1552" s="55">
        <v>33920.82</v>
      </c>
      <c r="F1552" s="55">
        <v>3014.52</v>
      </c>
      <c r="G1552" s="62"/>
      <c r="H1552" s="30">
        <f t="shared" si="43"/>
        <v>36935.339999999997</v>
      </c>
      <c r="I1552" s="30">
        <v>36935.339999999997</v>
      </c>
      <c r="J1552" s="33"/>
      <c r="K1552" s="18"/>
    </row>
    <row r="1553" spans="1:11" ht="24" outlineLevel="1" x14ac:dyDescent="0.2">
      <c r="A1553" s="32" t="s">
        <v>1406</v>
      </c>
      <c r="B1553" s="73">
        <v>43325</v>
      </c>
      <c r="C1553" s="201">
        <v>43830</v>
      </c>
      <c r="D1553" s="176">
        <v>40</v>
      </c>
      <c r="E1553" s="55">
        <v>31396.57</v>
      </c>
      <c r="F1553" s="55">
        <v>3949.01</v>
      </c>
      <c r="G1553" s="62"/>
      <c r="H1553" s="30">
        <f t="shared" si="43"/>
        <v>35345.58</v>
      </c>
      <c r="I1553" s="30">
        <v>35345.58</v>
      </c>
      <c r="J1553" s="33"/>
      <c r="K1553" s="18"/>
    </row>
    <row r="1554" spans="1:11" ht="24" outlineLevel="1" x14ac:dyDescent="0.2">
      <c r="A1554" s="32" t="s">
        <v>1407</v>
      </c>
      <c r="B1554" s="73">
        <v>43403</v>
      </c>
      <c r="C1554" s="201">
        <v>43830</v>
      </c>
      <c r="D1554" s="176">
        <v>40</v>
      </c>
      <c r="E1554" s="55">
        <v>34715.97</v>
      </c>
      <c r="F1554" s="55">
        <v>3014.52</v>
      </c>
      <c r="G1554" s="62"/>
      <c r="H1554" s="30">
        <f t="shared" si="43"/>
        <v>37730.49</v>
      </c>
      <c r="I1554" s="30">
        <v>37730.49</v>
      </c>
      <c r="J1554" s="33"/>
      <c r="K1554" s="18"/>
    </row>
    <row r="1555" spans="1:11" ht="24" outlineLevel="1" x14ac:dyDescent="0.2">
      <c r="A1555" s="32" t="s">
        <v>1408</v>
      </c>
      <c r="B1555" s="73">
        <v>43298</v>
      </c>
      <c r="C1555" s="201">
        <v>43830</v>
      </c>
      <c r="D1555" s="176">
        <v>40</v>
      </c>
      <c r="E1555" s="55">
        <v>29989.279999999999</v>
      </c>
      <c r="F1555" s="55">
        <v>3014.52</v>
      </c>
      <c r="G1555" s="62"/>
      <c r="H1555" s="30">
        <f t="shared" si="43"/>
        <v>33003.799999999996</v>
      </c>
      <c r="I1555" s="30">
        <v>33003.800000000003</v>
      </c>
      <c r="J1555" s="33"/>
      <c r="K1555" s="18"/>
    </row>
    <row r="1556" spans="1:11" ht="24" outlineLevel="1" x14ac:dyDescent="0.2">
      <c r="A1556" s="32" t="s">
        <v>1409</v>
      </c>
      <c r="B1556" s="73">
        <v>43293</v>
      </c>
      <c r="C1556" s="201">
        <v>43830</v>
      </c>
      <c r="D1556" s="176">
        <v>40</v>
      </c>
      <c r="E1556" s="62"/>
      <c r="F1556" s="55">
        <v>4634.04</v>
      </c>
      <c r="G1556" s="62"/>
      <c r="H1556" s="30">
        <f t="shared" si="43"/>
        <v>4634.04</v>
      </c>
      <c r="I1556" s="30">
        <v>4634.04</v>
      </c>
      <c r="J1556" s="33"/>
      <c r="K1556" s="18"/>
    </row>
    <row r="1557" spans="1:11" ht="24" outlineLevel="1" x14ac:dyDescent="0.2">
      <c r="A1557" s="32" t="s">
        <v>1410</v>
      </c>
      <c r="B1557" s="73">
        <v>43314</v>
      </c>
      <c r="C1557" s="201">
        <v>43830</v>
      </c>
      <c r="D1557" s="176">
        <v>40</v>
      </c>
      <c r="E1557" s="199">
        <v>29618.6</v>
      </c>
      <c r="F1557" s="55">
        <v>4266.74</v>
      </c>
      <c r="G1557" s="62"/>
      <c r="H1557" s="30">
        <f t="shared" si="43"/>
        <v>33885.339999999997</v>
      </c>
      <c r="I1557" s="30">
        <v>33885.339999999997</v>
      </c>
      <c r="J1557" s="33"/>
      <c r="K1557" s="18"/>
    </row>
    <row r="1558" spans="1:11" ht="24" outlineLevel="1" x14ac:dyDescent="0.2">
      <c r="A1558" s="32" t="s">
        <v>1411</v>
      </c>
      <c r="B1558" s="73">
        <v>43305</v>
      </c>
      <c r="C1558" s="201">
        <v>43830</v>
      </c>
      <c r="D1558" s="176">
        <v>40</v>
      </c>
      <c r="E1558" s="55">
        <v>36936.19</v>
      </c>
      <c r="F1558" s="55">
        <v>2690.58</v>
      </c>
      <c r="G1558" s="62"/>
      <c r="H1558" s="30">
        <f t="shared" si="43"/>
        <v>39626.770000000004</v>
      </c>
      <c r="I1558" s="30">
        <v>39626.769999999997</v>
      </c>
      <c r="J1558" s="33"/>
      <c r="K1558" s="18"/>
    </row>
    <row r="1559" spans="1:11" ht="24" outlineLevel="1" x14ac:dyDescent="0.2">
      <c r="A1559" s="32" t="s">
        <v>1412</v>
      </c>
      <c r="B1559" s="73">
        <v>43147</v>
      </c>
      <c r="C1559" s="201">
        <v>43830</v>
      </c>
      <c r="D1559" s="176">
        <v>40</v>
      </c>
      <c r="E1559" s="55">
        <v>36653.08</v>
      </c>
      <c r="F1559" s="55">
        <v>3014.52</v>
      </c>
      <c r="G1559" s="62"/>
      <c r="H1559" s="30">
        <f t="shared" si="43"/>
        <v>39667.599999999999</v>
      </c>
      <c r="I1559" s="30">
        <v>39667.599999999999</v>
      </c>
      <c r="J1559" s="33"/>
      <c r="K1559" s="18"/>
    </row>
    <row r="1560" spans="1:11" ht="24" outlineLevel="1" x14ac:dyDescent="0.2">
      <c r="A1560" s="32" t="s">
        <v>1413</v>
      </c>
      <c r="B1560" s="73">
        <v>43300</v>
      </c>
      <c r="C1560" s="201">
        <v>43830</v>
      </c>
      <c r="D1560" s="176">
        <v>40</v>
      </c>
      <c r="E1560" s="199">
        <v>35324.699999999997</v>
      </c>
      <c r="F1560" s="55">
        <v>4216.42</v>
      </c>
      <c r="G1560" s="62"/>
      <c r="H1560" s="30">
        <f t="shared" si="43"/>
        <v>39541.119999999995</v>
      </c>
      <c r="I1560" s="30">
        <v>39541.120000000003</v>
      </c>
      <c r="J1560" s="33"/>
      <c r="K1560" s="18"/>
    </row>
    <row r="1561" spans="1:11" ht="24" outlineLevel="1" x14ac:dyDescent="0.2">
      <c r="A1561" s="32" t="s">
        <v>1414</v>
      </c>
      <c r="B1561" s="73">
        <v>42587</v>
      </c>
      <c r="C1561" s="201">
        <v>43830</v>
      </c>
      <c r="D1561" s="176">
        <v>40</v>
      </c>
      <c r="E1561" s="55">
        <v>35216.76</v>
      </c>
      <c r="F1561" s="55">
        <v>4266.74</v>
      </c>
      <c r="G1561" s="62"/>
      <c r="H1561" s="30">
        <f t="shared" si="43"/>
        <v>39483.5</v>
      </c>
      <c r="I1561" s="30">
        <v>39483.5</v>
      </c>
      <c r="J1561" s="33"/>
      <c r="K1561" s="18"/>
    </row>
    <row r="1562" spans="1:11" ht="24" outlineLevel="1" x14ac:dyDescent="0.2">
      <c r="A1562" s="32" t="s">
        <v>1415</v>
      </c>
      <c r="B1562" s="73">
        <v>43357</v>
      </c>
      <c r="C1562" s="201">
        <v>43830</v>
      </c>
      <c r="D1562" s="176">
        <v>40</v>
      </c>
      <c r="E1562" s="55">
        <v>29327.02</v>
      </c>
      <c r="F1562" s="55">
        <v>4266.74</v>
      </c>
      <c r="G1562" s="62"/>
      <c r="H1562" s="30">
        <f t="shared" si="43"/>
        <v>33593.760000000002</v>
      </c>
      <c r="I1562" s="30">
        <v>33593.760000000002</v>
      </c>
      <c r="J1562" s="33"/>
      <c r="K1562" s="18"/>
    </row>
    <row r="1563" spans="1:11" ht="24" outlineLevel="1" x14ac:dyDescent="0.2">
      <c r="A1563" s="32" t="s">
        <v>1416</v>
      </c>
      <c r="B1563" s="73">
        <v>43376</v>
      </c>
      <c r="C1563" s="201">
        <v>43830</v>
      </c>
      <c r="D1563" s="176">
        <v>40</v>
      </c>
      <c r="E1563" s="199">
        <v>29618.6</v>
      </c>
      <c r="F1563" s="55">
        <v>6440.39</v>
      </c>
      <c r="G1563" s="62"/>
      <c r="H1563" s="30">
        <f t="shared" ref="H1563:H1583" si="44">E1563+F1563+G1563</f>
        <v>36058.99</v>
      </c>
      <c r="I1563" s="30">
        <v>36058.99</v>
      </c>
      <c r="J1563" s="33"/>
      <c r="K1563" s="18"/>
    </row>
    <row r="1564" spans="1:11" ht="12.75" outlineLevel="1" x14ac:dyDescent="0.2">
      <c r="A1564" s="32" t="s">
        <v>1417</v>
      </c>
      <c r="B1564" s="73">
        <v>43398</v>
      </c>
      <c r="C1564" s="201">
        <v>43830</v>
      </c>
      <c r="D1564" s="176">
        <v>40</v>
      </c>
      <c r="E1564" s="55">
        <v>30480.07</v>
      </c>
      <c r="F1564" s="55">
        <v>3949.01</v>
      </c>
      <c r="G1564" s="62"/>
      <c r="H1564" s="30">
        <f t="shared" si="44"/>
        <v>34429.08</v>
      </c>
      <c r="I1564" s="30">
        <v>34429.08</v>
      </c>
      <c r="J1564" s="33"/>
      <c r="K1564" s="18"/>
    </row>
    <row r="1565" spans="1:11" ht="12.75" outlineLevel="1" x14ac:dyDescent="0.2">
      <c r="A1565" s="32" t="s">
        <v>1418</v>
      </c>
      <c r="B1565" s="73">
        <v>42346</v>
      </c>
      <c r="C1565" s="201">
        <v>43830</v>
      </c>
      <c r="D1565" s="176">
        <v>40</v>
      </c>
      <c r="E1565" s="55">
        <v>54856.55</v>
      </c>
      <c r="F1565" s="55">
        <v>4216.51</v>
      </c>
      <c r="G1565" s="62"/>
      <c r="H1565" s="30">
        <f t="shared" si="44"/>
        <v>59073.060000000005</v>
      </c>
      <c r="I1565" s="30">
        <v>59073.06</v>
      </c>
      <c r="J1565" s="33"/>
      <c r="K1565" s="18"/>
    </row>
    <row r="1566" spans="1:11" ht="24" outlineLevel="1" x14ac:dyDescent="0.2">
      <c r="A1566" s="32" t="s">
        <v>1419</v>
      </c>
      <c r="B1566" s="73">
        <v>42366</v>
      </c>
      <c r="C1566" s="201">
        <v>43830</v>
      </c>
      <c r="D1566" s="176">
        <v>40</v>
      </c>
      <c r="E1566" s="62"/>
      <c r="F1566" s="55">
        <v>2995.91</v>
      </c>
      <c r="G1566" s="62"/>
      <c r="H1566" s="30">
        <f t="shared" si="44"/>
        <v>2995.91</v>
      </c>
      <c r="I1566" s="30">
        <v>2995.91</v>
      </c>
      <c r="J1566" s="33"/>
      <c r="K1566" s="18"/>
    </row>
    <row r="1567" spans="1:11" ht="24" outlineLevel="1" x14ac:dyDescent="0.2">
      <c r="A1567" s="32" t="s">
        <v>1420</v>
      </c>
      <c r="B1567" s="73">
        <v>42517</v>
      </c>
      <c r="C1567" s="201">
        <v>43830</v>
      </c>
      <c r="D1567" s="176">
        <v>40</v>
      </c>
      <c r="E1567" s="55">
        <v>36401.19</v>
      </c>
      <c r="F1567" s="55">
        <v>3949.01</v>
      </c>
      <c r="G1567" s="62"/>
      <c r="H1567" s="30">
        <f t="shared" si="44"/>
        <v>40350.200000000004</v>
      </c>
      <c r="I1567" s="30">
        <v>40350.199999999997</v>
      </c>
      <c r="J1567" s="33"/>
      <c r="K1567" s="18"/>
    </row>
    <row r="1568" spans="1:11" ht="12.75" outlineLevel="1" x14ac:dyDescent="0.2">
      <c r="A1568" s="32" t="s">
        <v>1421</v>
      </c>
      <c r="B1568" s="73">
        <v>42619</v>
      </c>
      <c r="C1568" s="201">
        <v>43830</v>
      </c>
      <c r="D1568" s="176">
        <v>40</v>
      </c>
      <c r="E1568" s="62"/>
      <c r="F1568" s="55">
        <v>15190.81</v>
      </c>
      <c r="G1568" s="62"/>
      <c r="H1568" s="30">
        <f t="shared" si="44"/>
        <v>15190.81</v>
      </c>
      <c r="I1568" s="30">
        <v>15190.81</v>
      </c>
      <c r="J1568" s="33"/>
      <c r="K1568" s="18"/>
    </row>
    <row r="1569" spans="1:11" ht="12.75" outlineLevel="1" x14ac:dyDescent="0.2">
      <c r="A1569" s="32" t="s">
        <v>1422</v>
      </c>
      <c r="B1569" s="73">
        <v>42569</v>
      </c>
      <c r="C1569" s="201">
        <v>43830</v>
      </c>
      <c r="D1569" s="176">
        <v>40</v>
      </c>
      <c r="E1569" s="55"/>
      <c r="F1569" s="55">
        <v>8.09</v>
      </c>
      <c r="G1569" s="62"/>
      <c r="H1569" s="30">
        <f t="shared" si="44"/>
        <v>8.09</v>
      </c>
      <c r="I1569" s="30">
        <v>8.09</v>
      </c>
      <c r="J1569" s="33"/>
      <c r="K1569" s="18"/>
    </row>
    <row r="1570" spans="1:11" ht="12.75" outlineLevel="1" x14ac:dyDescent="0.2">
      <c r="A1570" s="32" t="s">
        <v>1423</v>
      </c>
      <c r="B1570" s="73">
        <v>42324</v>
      </c>
      <c r="C1570" s="201">
        <v>43830</v>
      </c>
      <c r="D1570" s="176">
        <v>40</v>
      </c>
      <c r="E1570" s="62"/>
      <c r="F1570" s="55">
        <v>2173.65</v>
      </c>
      <c r="G1570" s="62"/>
      <c r="H1570" s="30">
        <f t="shared" si="44"/>
        <v>2173.65</v>
      </c>
      <c r="I1570" s="30">
        <v>2173.65</v>
      </c>
      <c r="J1570" s="33"/>
      <c r="K1570" s="18"/>
    </row>
    <row r="1571" spans="1:11" ht="12.75" outlineLevel="1" x14ac:dyDescent="0.2">
      <c r="A1571" s="32" t="s">
        <v>1424</v>
      </c>
      <c r="B1571" s="73">
        <v>42346</v>
      </c>
      <c r="C1571" s="201">
        <v>43830</v>
      </c>
      <c r="D1571" s="176">
        <v>40</v>
      </c>
      <c r="E1571" s="55">
        <v>50233.84</v>
      </c>
      <c r="F1571" s="199">
        <v>10961.1</v>
      </c>
      <c r="G1571" s="62"/>
      <c r="H1571" s="30">
        <f t="shared" si="44"/>
        <v>61194.939999999995</v>
      </c>
      <c r="I1571" s="30">
        <v>61194.94</v>
      </c>
      <c r="J1571" s="33"/>
      <c r="K1571" s="18"/>
    </row>
    <row r="1572" spans="1:11" ht="12.75" outlineLevel="1" x14ac:dyDescent="0.2">
      <c r="A1572" s="32" t="s">
        <v>1425</v>
      </c>
      <c r="B1572" s="73">
        <v>42632</v>
      </c>
      <c r="C1572" s="201">
        <v>43830</v>
      </c>
      <c r="D1572" s="176">
        <v>40</v>
      </c>
      <c r="E1572" s="62"/>
      <c r="F1572" s="55">
        <v>12521.57</v>
      </c>
      <c r="G1572" s="62"/>
      <c r="H1572" s="30">
        <f t="shared" si="44"/>
        <v>12521.57</v>
      </c>
      <c r="I1572" s="30">
        <v>12521.57</v>
      </c>
      <c r="J1572" s="33"/>
      <c r="K1572" s="18"/>
    </row>
    <row r="1573" spans="1:11" ht="12.75" outlineLevel="1" x14ac:dyDescent="0.2">
      <c r="A1573" s="32" t="s">
        <v>1426</v>
      </c>
      <c r="B1573" s="73">
        <v>42517</v>
      </c>
      <c r="C1573" s="201">
        <v>43830</v>
      </c>
      <c r="D1573" s="176">
        <v>40</v>
      </c>
      <c r="E1573" s="55">
        <v>53412.91</v>
      </c>
      <c r="F1573" s="55">
        <v>7934.53</v>
      </c>
      <c r="G1573" s="62"/>
      <c r="H1573" s="30">
        <f t="shared" si="44"/>
        <v>61347.44</v>
      </c>
      <c r="I1573" s="30">
        <v>61347.44</v>
      </c>
      <c r="J1573" s="33"/>
      <c r="K1573" s="18"/>
    </row>
    <row r="1574" spans="1:11" ht="12.75" outlineLevel="1" x14ac:dyDescent="0.2">
      <c r="A1574" s="32" t="s">
        <v>1427</v>
      </c>
      <c r="B1574" s="73">
        <v>42619</v>
      </c>
      <c r="C1574" s="201">
        <v>43830</v>
      </c>
      <c r="D1574" s="176">
        <v>40</v>
      </c>
      <c r="E1574" s="55">
        <v>72142.84</v>
      </c>
      <c r="F1574" s="55">
        <v>16247.71</v>
      </c>
      <c r="G1574" s="62"/>
      <c r="H1574" s="30">
        <f t="shared" si="44"/>
        <v>88390.549999999988</v>
      </c>
      <c r="I1574" s="30">
        <v>88390.55</v>
      </c>
      <c r="J1574" s="33"/>
      <c r="K1574" s="18"/>
    </row>
    <row r="1575" spans="1:11" ht="12.75" outlineLevel="1" x14ac:dyDescent="0.2">
      <c r="A1575" s="32" t="s">
        <v>1428</v>
      </c>
      <c r="B1575" s="73">
        <v>42569</v>
      </c>
      <c r="C1575" s="201">
        <v>43830</v>
      </c>
      <c r="D1575" s="176">
        <v>40</v>
      </c>
      <c r="E1575" s="62"/>
      <c r="F1575" s="55">
        <v>16953.14</v>
      </c>
      <c r="G1575" s="62"/>
      <c r="H1575" s="30">
        <f t="shared" si="44"/>
        <v>16953.14</v>
      </c>
      <c r="I1575" s="30">
        <v>16953.14</v>
      </c>
      <c r="J1575" s="33"/>
      <c r="K1575" s="18"/>
    </row>
    <row r="1576" spans="1:11" ht="12.75" outlineLevel="1" x14ac:dyDescent="0.2">
      <c r="A1576" s="32" t="s">
        <v>1429</v>
      </c>
      <c r="B1576" s="73">
        <v>42324</v>
      </c>
      <c r="C1576" s="201">
        <v>43830</v>
      </c>
      <c r="D1576" s="176">
        <v>40</v>
      </c>
      <c r="E1576" s="55">
        <v>63942.37</v>
      </c>
      <c r="F1576" s="199">
        <v>5719.5</v>
      </c>
      <c r="G1576" s="62"/>
      <c r="H1576" s="30">
        <f t="shared" si="44"/>
        <v>69661.87</v>
      </c>
      <c r="I1576" s="30">
        <v>69661.87</v>
      </c>
      <c r="J1576" s="33"/>
      <c r="K1576" s="18"/>
    </row>
    <row r="1577" spans="1:11" ht="24" outlineLevel="1" x14ac:dyDescent="0.2">
      <c r="A1577" s="32" t="s">
        <v>1430</v>
      </c>
      <c r="B1577" s="73">
        <v>42346</v>
      </c>
      <c r="C1577" s="201">
        <v>43830</v>
      </c>
      <c r="D1577" s="176">
        <v>40</v>
      </c>
      <c r="E1577" s="55">
        <v>147661.53</v>
      </c>
      <c r="F1577" s="68">
        <v>60588</v>
      </c>
      <c r="G1577" s="62"/>
      <c r="H1577" s="30">
        <f t="shared" si="44"/>
        <v>208249.53</v>
      </c>
      <c r="I1577" s="30">
        <v>208249.53</v>
      </c>
      <c r="J1577" s="33"/>
      <c r="K1577" s="18"/>
    </row>
    <row r="1578" spans="1:11" ht="24" outlineLevel="1" x14ac:dyDescent="0.2">
      <c r="A1578" s="32" t="s">
        <v>1431</v>
      </c>
      <c r="B1578" s="73">
        <v>42632</v>
      </c>
      <c r="C1578" s="201">
        <v>43830</v>
      </c>
      <c r="D1578" s="176">
        <v>40</v>
      </c>
      <c r="E1578" s="62"/>
      <c r="F1578" s="55">
        <v>16542.13</v>
      </c>
      <c r="G1578" s="62"/>
      <c r="H1578" s="30">
        <f t="shared" si="44"/>
        <v>16542.13</v>
      </c>
      <c r="I1578" s="30">
        <v>16542.13</v>
      </c>
      <c r="J1578" s="33"/>
      <c r="K1578" s="18"/>
    </row>
    <row r="1579" spans="1:11" ht="24" outlineLevel="1" x14ac:dyDescent="0.2">
      <c r="A1579" s="32" t="s">
        <v>1432</v>
      </c>
      <c r="B1579" s="48">
        <v>43435</v>
      </c>
      <c r="C1579" s="201">
        <v>43830</v>
      </c>
      <c r="D1579" s="176">
        <v>40</v>
      </c>
      <c r="E1579" s="55">
        <v>34181.01</v>
      </c>
      <c r="F1579" s="55">
        <v>19103.79</v>
      </c>
      <c r="G1579" s="62"/>
      <c r="H1579" s="30">
        <f t="shared" si="44"/>
        <v>53284.800000000003</v>
      </c>
      <c r="I1579" s="30">
        <v>53284.800000000003</v>
      </c>
      <c r="J1579" s="33"/>
      <c r="K1579" s="18"/>
    </row>
    <row r="1580" spans="1:11" ht="24" outlineLevel="1" x14ac:dyDescent="0.2">
      <c r="A1580" s="32" t="s">
        <v>1433</v>
      </c>
      <c r="B1580" s="48">
        <v>43404</v>
      </c>
      <c r="C1580" s="201">
        <v>43830</v>
      </c>
      <c r="D1580" s="176">
        <v>40</v>
      </c>
      <c r="E1580" s="55">
        <v>22214.19</v>
      </c>
      <c r="F1580" s="55">
        <v>10444.33</v>
      </c>
      <c r="G1580" s="62"/>
      <c r="H1580" s="30">
        <f t="shared" si="44"/>
        <v>32658.519999999997</v>
      </c>
      <c r="I1580" s="30">
        <v>32658.52</v>
      </c>
      <c r="J1580" s="33"/>
      <c r="K1580" s="18"/>
    </row>
    <row r="1581" spans="1:11" ht="24" outlineLevel="1" x14ac:dyDescent="0.2">
      <c r="A1581" s="32" t="s">
        <v>1434</v>
      </c>
      <c r="B1581" s="48">
        <v>43313</v>
      </c>
      <c r="C1581" s="201">
        <v>43830</v>
      </c>
      <c r="D1581" s="176">
        <v>40</v>
      </c>
      <c r="E1581" s="62"/>
      <c r="F1581" s="68">
        <v>7085</v>
      </c>
      <c r="G1581" s="62"/>
      <c r="H1581" s="30">
        <f t="shared" si="44"/>
        <v>7085</v>
      </c>
      <c r="I1581" s="30">
        <v>7085</v>
      </c>
      <c r="J1581" s="33"/>
      <c r="K1581" s="18"/>
    </row>
    <row r="1582" spans="1:11" ht="24" outlineLevel="1" x14ac:dyDescent="0.2">
      <c r="A1582" s="32" t="s">
        <v>1435</v>
      </c>
      <c r="B1582" s="48">
        <v>43444</v>
      </c>
      <c r="C1582" s="201">
        <v>43830</v>
      </c>
      <c r="D1582" s="176">
        <v>40</v>
      </c>
      <c r="E1582" s="62"/>
      <c r="F1582" s="68">
        <v>19023</v>
      </c>
      <c r="G1582" s="62"/>
      <c r="H1582" s="30">
        <f t="shared" si="44"/>
        <v>19023</v>
      </c>
      <c r="I1582" s="30">
        <v>19023</v>
      </c>
      <c r="J1582" s="33"/>
      <c r="K1582" s="18"/>
    </row>
    <row r="1583" spans="1:11" ht="24" outlineLevel="1" x14ac:dyDescent="0.2">
      <c r="A1583" s="32" t="s">
        <v>1436</v>
      </c>
      <c r="B1583" s="48">
        <v>43191</v>
      </c>
      <c r="C1583" s="201">
        <v>43830</v>
      </c>
      <c r="D1583" s="176">
        <v>40</v>
      </c>
      <c r="E1583" s="62"/>
      <c r="F1583" s="55">
        <v>30444.33</v>
      </c>
      <c r="G1583" s="62"/>
      <c r="H1583" s="30">
        <f t="shared" si="44"/>
        <v>30444.33</v>
      </c>
      <c r="I1583" s="30">
        <v>30444.33</v>
      </c>
      <c r="J1583" s="33"/>
      <c r="K1583" s="18"/>
    </row>
    <row r="1584" spans="1:11" ht="12.75" x14ac:dyDescent="0.2">
      <c r="A1584" s="124"/>
      <c r="B1584" s="48"/>
      <c r="C1584" s="48"/>
      <c r="D1584" s="49"/>
      <c r="E1584" s="71"/>
      <c r="F1584" s="71"/>
      <c r="G1584" s="72"/>
      <c r="H1584" s="20"/>
      <c r="I1584" s="16"/>
      <c r="J1584" s="208"/>
      <c r="K1584" s="18"/>
    </row>
    <row r="1585" spans="1:11" x14ac:dyDescent="0.2">
      <c r="A1585" s="124"/>
      <c r="B1585" s="48"/>
      <c r="C1585" s="48"/>
      <c r="D1585" s="49"/>
      <c r="E1585" s="42">
        <f>SUM(E922:E1584)</f>
        <v>30890294.309999995</v>
      </c>
      <c r="F1585" s="42">
        <f t="shared" ref="F1585:I1585" si="45">SUM(F922:F1584)</f>
        <v>7758791.9599999888</v>
      </c>
      <c r="G1585" s="42">
        <f t="shared" si="45"/>
        <v>348180.22000000003</v>
      </c>
      <c r="H1585" s="16">
        <f>SUM(H922:H1584)</f>
        <v>38997266.489999987</v>
      </c>
      <c r="I1585" s="16">
        <f t="shared" si="45"/>
        <v>38997266.489999987</v>
      </c>
      <c r="J1585" s="17"/>
      <c r="K1585" s="18"/>
    </row>
    <row r="1586" spans="1:11" x14ac:dyDescent="0.2">
      <c r="A1586" s="124"/>
      <c r="B1586" s="48"/>
      <c r="C1586" s="48"/>
      <c r="D1586" s="49"/>
      <c r="E1586" s="63"/>
      <c r="F1586" s="63"/>
      <c r="G1586" s="63"/>
      <c r="H1586" s="16"/>
      <c r="I1586" s="16"/>
      <c r="J1586" s="17"/>
      <c r="K1586" s="18"/>
    </row>
    <row r="1587" spans="1:11" ht="24" x14ac:dyDescent="0.2">
      <c r="A1587" s="31" t="s">
        <v>1438</v>
      </c>
      <c r="B1587" s="45"/>
      <c r="C1587" s="50"/>
      <c r="D1587" s="172"/>
      <c r="E1587" s="216"/>
      <c r="F1587" s="216"/>
      <c r="G1587" s="63"/>
      <c r="H1587" s="110"/>
      <c r="I1587" s="92"/>
      <c r="J1587" s="17"/>
      <c r="K1587" s="27"/>
    </row>
    <row r="1588" spans="1:11" ht="24" outlineLevel="1" x14ac:dyDescent="0.2">
      <c r="A1588" s="133" t="s">
        <v>1439</v>
      </c>
      <c r="B1588" s="45">
        <v>43374</v>
      </c>
      <c r="C1588" s="50">
        <v>43701</v>
      </c>
      <c r="D1588" s="65">
        <v>10</v>
      </c>
      <c r="E1588" s="216"/>
      <c r="F1588" s="216">
        <v>19670</v>
      </c>
      <c r="G1588" s="63"/>
      <c r="H1588" s="110">
        <v>19670</v>
      </c>
      <c r="I1588" s="110">
        <v>19670</v>
      </c>
      <c r="J1588" s="34"/>
      <c r="K1588" s="220">
        <f t="shared" ref="K1588:K1595" si="46">H1588-I1588</f>
        <v>0</v>
      </c>
    </row>
    <row r="1589" spans="1:11" ht="24" outlineLevel="1" x14ac:dyDescent="0.2">
      <c r="A1589" s="147" t="s">
        <v>1440</v>
      </c>
      <c r="B1589" s="231">
        <v>43385</v>
      </c>
      <c r="C1589" s="231">
        <v>43733</v>
      </c>
      <c r="D1589" s="62">
        <v>10</v>
      </c>
      <c r="E1589" s="226"/>
      <c r="F1589" s="226">
        <v>26010</v>
      </c>
      <c r="G1589" s="226"/>
      <c r="H1589" s="77">
        <v>26010</v>
      </c>
      <c r="I1589" s="77">
        <v>26010</v>
      </c>
      <c r="J1589" s="34"/>
      <c r="K1589" s="220">
        <f t="shared" si="46"/>
        <v>0</v>
      </c>
    </row>
    <row r="1590" spans="1:11" ht="24" outlineLevel="1" x14ac:dyDescent="0.2">
      <c r="A1590" s="147" t="s">
        <v>1441</v>
      </c>
      <c r="B1590" s="231">
        <v>43374</v>
      </c>
      <c r="C1590" s="231">
        <v>43616</v>
      </c>
      <c r="D1590" s="62">
        <v>10</v>
      </c>
      <c r="E1590" s="226"/>
      <c r="F1590" s="226">
        <v>10866</v>
      </c>
      <c r="G1590" s="226"/>
      <c r="H1590" s="77">
        <v>10866</v>
      </c>
      <c r="I1590" s="77">
        <v>10866</v>
      </c>
      <c r="J1590" s="34"/>
      <c r="K1590" s="220">
        <f t="shared" si="46"/>
        <v>0</v>
      </c>
    </row>
    <row r="1591" spans="1:11" outlineLevel="1" x14ac:dyDescent="0.2">
      <c r="A1591" s="147" t="s">
        <v>1442</v>
      </c>
      <c r="B1591" s="231">
        <v>43522</v>
      </c>
      <c r="C1591" s="231">
        <v>43721</v>
      </c>
      <c r="D1591" s="62">
        <v>10</v>
      </c>
      <c r="E1591" s="226"/>
      <c r="F1591" s="226">
        <v>8094</v>
      </c>
      <c r="G1591" s="226"/>
      <c r="H1591" s="77">
        <v>8094</v>
      </c>
      <c r="I1591" s="77">
        <v>8094</v>
      </c>
      <c r="J1591" s="34"/>
      <c r="K1591" s="220">
        <f t="shared" si="46"/>
        <v>0</v>
      </c>
    </row>
    <row r="1592" spans="1:11" outlineLevel="1" x14ac:dyDescent="0.2">
      <c r="A1592" s="147" t="s">
        <v>1443</v>
      </c>
      <c r="B1592" s="231">
        <v>43522</v>
      </c>
      <c r="C1592" s="231">
        <v>43721</v>
      </c>
      <c r="D1592" s="62">
        <v>10</v>
      </c>
      <c r="E1592" s="226"/>
      <c r="F1592" s="226">
        <v>3370</v>
      </c>
      <c r="G1592" s="226"/>
      <c r="H1592" s="77">
        <v>3370</v>
      </c>
      <c r="I1592" s="77">
        <v>3370</v>
      </c>
      <c r="J1592" s="34"/>
      <c r="K1592" s="220">
        <f t="shared" si="46"/>
        <v>0</v>
      </c>
    </row>
    <row r="1593" spans="1:11" outlineLevel="1" x14ac:dyDescent="0.2">
      <c r="A1593" s="147" t="s">
        <v>1444</v>
      </c>
      <c r="B1593" s="231">
        <v>43522</v>
      </c>
      <c r="C1593" s="231">
        <v>43721</v>
      </c>
      <c r="D1593" s="62">
        <v>10</v>
      </c>
      <c r="E1593" s="226"/>
      <c r="F1593" s="226">
        <v>24946</v>
      </c>
      <c r="G1593" s="226"/>
      <c r="H1593" s="77">
        <v>24946</v>
      </c>
      <c r="I1593" s="77">
        <v>24946</v>
      </c>
      <c r="J1593" s="34"/>
      <c r="K1593" s="220">
        <f t="shared" si="46"/>
        <v>0</v>
      </c>
    </row>
    <row r="1594" spans="1:11" outlineLevel="1" x14ac:dyDescent="0.2">
      <c r="A1594" s="147" t="s">
        <v>1445</v>
      </c>
      <c r="B1594" s="231">
        <v>43522</v>
      </c>
      <c r="C1594" s="231">
        <v>43722</v>
      </c>
      <c r="D1594" s="62">
        <v>10</v>
      </c>
      <c r="E1594" s="226"/>
      <c r="F1594" s="226">
        <v>4043</v>
      </c>
      <c r="G1594" s="226"/>
      <c r="H1594" s="77">
        <v>4043</v>
      </c>
      <c r="I1594" s="77">
        <v>4043</v>
      </c>
      <c r="J1594" s="34"/>
      <c r="K1594" s="220">
        <f t="shared" si="46"/>
        <v>0</v>
      </c>
    </row>
    <row r="1595" spans="1:11" ht="24" outlineLevel="1" x14ac:dyDescent="0.2">
      <c r="A1595" s="147" t="s">
        <v>1446</v>
      </c>
      <c r="B1595" s="231"/>
      <c r="C1595" s="231"/>
      <c r="D1595" s="62"/>
      <c r="E1595" s="226"/>
      <c r="F1595" s="226"/>
      <c r="G1595" s="226"/>
      <c r="H1595" s="77"/>
      <c r="I1595" s="77"/>
      <c r="J1595" s="34"/>
      <c r="K1595" s="220">
        <f t="shared" si="46"/>
        <v>0</v>
      </c>
    </row>
    <row r="1596" spans="1:11" outlineLevel="1" x14ac:dyDescent="0.2">
      <c r="A1596" s="147" t="s">
        <v>1447</v>
      </c>
      <c r="B1596" s="231">
        <v>43405</v>
      </c>
      <c r="C1596" s="231">
        <v>43830</v>
      </c>
      <c r="D1596" s="62">
        <v>10</v>
      </c>
      <c r="E1596" s="226"/>
      <c r="F1596" s="226">
        <v>45000</v>
      </c>
      <c r="G1596" s="226"/>
      <c r="H1596" s="77">
        <v>45000</v>
      </c>
      <c r="I1596" s="77">
        <v>45000</v>
      </c>
      <c r="J1596" s="34"/>
      <c r="K1596" s="220"/>
    </row>
    <row r="1597" spans="1:11" x14ac:dyDescent="0.2">
      <c r="A1597" s="18"/>
      <c r="B1597" s="40"/>
      <c r="C1597" s="40"/>
      <c r="D1597" s="40"/>
      <c r="E1597" s="64">
        <v>0</v>
      </c>
      <c r="F1597" s="42">
        <f>SUM(F1588:F1596)</f>
        <v>141999</v>
      </c>
      <c r="G1597" s="42">
        <f>SUM(G1588:G1596)</f>
        <v>0</v>
      </c>
      <c r="H1597" s="16">
        <f>SUM(H1588:H1596)</f>
        <v>141999</v>
      </c>
      <c r="I1597" s="16">
        <f>SUM(I1588:I1596)</f>
        <v>141999</v>
      </c>
      <c r="J1597" s="208"/>
      <c r="K1597" s="18"/>
    </row>
    <row r="1598" spans="1:11" x14ac:dyDescent="0.2">
      <c r="A1598" s="18"/>
      <c r="B1598" s="40"/>
      <c r="C1598" s="40"/>
      <c r="D1598" s="40"/>
      <c r="E1598" s="40"/>
      <c r="F1598" s="40"/>
      <c r="G1598" s="40"/>
      <c r="H1598" s="43"/>
      <c r="I1598" s="43"/>
      <c r="J1598" s="208"/>
      <c r="K1598" s="18"/>
    </row>
    <row r="1599" spans="1:11" x14ac:dyDescent="0.2">
      <c r="A1599" s="124"/>
      <c r="B1599" s="48"/>
      <c r="C1599" s="48"/>
      <c r="D1599" s="49"/>
      <c r="E1599" s="202"/>
      <c r="F1599" s="202"/>
      <c r="G1599" s="202"/>
      <c r="H1599" s="16"/>
      <c r="I1599" s="16"/>
      <c r="J1599" s="208"/>
      <c r="K1599" s="18"/>
    </row>
    <row r="1600" spans="1:11" ht="24" x14ac:dyDescent="0.2">
      <c r="A1600" s="31" t="s">
        <v>1556</v>
      </c>
      <c r="B1600" s="48"/>
      <c r="C1600" s="48"/>
      <c r="D1600" s="49"/>
      <c r="E1600" s="202"/>
      <c r="F1600" s="202"/>
      <c r="G1600" s="202"/>
      <c r="H1600" s="16"/>
      <c r="I1600" s="16"/>
      <c r="J1600" s="208"/>
      <c r="K1600" s="18"/>
    </row>
    <row r="1601" spans="1:11" ht="33.75" customHeight="1" outlineLevel="1" x14ac:dyDescent="0.2">
      <c r="A1601" s="32" t="s">
        <v>1525</v>
      </c>
      <c r="B1601" s="45">
        <v>43545</v>
      </c>
      <c r="C1601" s="50">
        <v>43755</v>
      </c>
      <c r="D1601" s="65">
        <v>20</v>
      </c>
      <c r="E1601" s="62"/>
      <c r="F1601" s="55">
        <v>2987</v>
      </c>
      <c r="G1601" s="62"/>
      <c r="H1601" s="16">
        <f>E1601+F1601+G1601</f>
        <v>2987</v>
      </c>
      <c r="I1601" s="16">
        <f>H1601</f>
        <v>2987</v>
      </c>
      <c r="J1601" s="208"/>
      <c r="K1601" s="18"/>
    </row>
    <row r="1602" spans="1:11" ht="30.75" customHeight="1" outlineLevel="1" x14ac:dyDescent="0.2">
      <c r="A1602" s="144" t="s">
        <v>1467</v>
      </c>
      <c r="B1602" s="45">
        <v>43343</v>
      </c>
      <c r="C1602" s="50">
        <v>43552</v>
      </c>
      <c r="D1602" s="65">
        <v>20</v>
      </c>
      <c r="E1602" s="62"/>
      <c r="F1602" s="55">
        <v>5098.09</v>
      </c>
      <c r="G1602" s="62"/>
      <c r="H1602" s="16">
        <f t="shared" ref="H1602:H1666" si="47">E1602+F1602+G1602</f>
        <v>5098.09</v>
      </c>
      <c r="I1602" s="16">
        <f t="shared" ref="I1602:I1666" si="48">H1602</f>
        <v>5098.09</v>
      </c>
      <c r="J1602" s="208"/>
      <c r="K1602" s="18"/>
    </row>
    <row r="1603" spans="1:11" ht="20.25" customHeight="1" outlineLevel="1" x14ac:dyDescent="0.2">
      <c r="A1603" s="37" t="s">
        <v>1485</v>
      </c>
      <c r="B1603" s="53">
        <v>43434</v>
      </c>
      <c r="C1603" s="50">
        <v>43546</v>
      </c>
      <c r="D1603" s="65">
        <v>20</v>
      </c>
      <c r="E1603" s="62"/>
      <c r="F1603" s="55">
        <v>4186.5600000000004</v>
      </c>
      <c r="G1603" s="62"/>
      <c r="H1603" s="16">
        <f t="shared" si="47"/>
        <v>4186.5600000000004</v>
      </c>
      <c r="I1603" s="16">
        <f t="shared" si="48"/>
        <v>4186.5600000000004</v>
      </c>
      <c r="J1603" s="208"/>
      <c r="K1603" s="18"/>
    </row>
    <row r="1604" spans="1:11" ht="27.75" customHeight="1" outlineLevel="1" x14ac:dyDescent="0.2">
      <c r="A1604" s="37" t="s">
        <v>1547</v>
      </c>
      <c r="B1604" s="53">
        <v>43159</v>
      </c>
      <c r="C1604" s="66">
        <v>43720</v>
      </c>
      <c r="D1604" s="65">
        <v>20</v>
      </c>
      <c r="E1604" s="62"/>
      <c r="F1604" s="55">
        <v>57073.93</v>
      </c>
      <c r="G1604" s="62"/>
      <c r="H1604" s="16">
        <f t="shared" si="47"/>
        <v>57073.93</v>
      </c>
      <c r="I1604" s="16">
        <f t="shared" si="48"/>
        <v>57073.93</v>
      </c>
      <c r="J1604" s="208"/>
      <c r="K1604" s="18"/>
    </row>
    <row r="1605" spans="1:11" ht="29.25" customHeight="1" outlineLevel="1" x14ac:dyDescent="0.2">
      <c r="A1605" s="37" t="s">
        <v>1494</v>
      </c>
      <c r="B1605" s="53">
        <v>43446</v>
      </c>
      <c r="C1605" s="50">
        <v>44071</v>
      </c>
      <c r="D1605" s="65">
        <v>20</v>
      </c>
      <c r="E1605" s="62"/>
      <c r="F1605" s="55">
        <v>68752.7</v>
      </c>
      <c r="G1605" s="62"/>
      <c r="H1605" s="16">
        <f t="shared" si="47"/>
        <v>68752.7</v>
      </c>
      <c r="I1605" s="16">
        <f t="shared" si="48"/>
        <v>68752.7</v>
      </c>
      <c r="J1605" s="208"/>
      <c r="K1605" s="18"/>
    </row>
    <row r="1606" spans="1:11" ht="29.25" customHeight="1" outlineLevel="1" x14ac:dyDescent="0.2">
      <c r="A1606" s="32" t="s">
        <v>1497</v>
      </c>
      <c r="B1606" s="53">
        <v>43496</v>
      </c>
      <c r="C1606" s="50">
        <v>43643</v>
      </c>
      <c r="D1606" s="65">
        <v>40</v>
      </c>
      <c r="E1606" s="62"/>
      <c r="F1606" s="55">
        <v>5231</v>
      </c>
      <c r="G1606" s="62"/>
      <c r="H1606" s="16">
        <f t="shared" si="47"/>
        <v>5231</v>
      </c>
      <c r="I1606" s="16">
        <f t="shared" si="48"/>
        <v>5231</v>
      </c>
      <c r="J1606" s="208"/>
      <c r="K1606" s="18"/>
    </row>
    <row r="1607" spans="1:11" ht="67.5" customHeight="1" outlineLevel="1" x14ac:dyDescent="0.2">
      <c r="A1607" s="144" t="s">
        <v>1472</v>
      </c>
      <c r="B1607" s="53">
        <v>43371</v>
      </c>
      <c r="C1607" s="50">
        <v>43598</v>
      </c>
      <c r="D1607" s="65">
        <v>40</v>
      </c>
      <c r="E1607" s="62"/>
      <c r="F1607" s="55">
        <v>5139.1000000000004</v>
      </c>
      <c r="G1607" s="62"/>
      <c r="H1607" s="16">
        <f t="shared" si="47"/>
        <v>5139.1000000000004</v>
      </c>
      <c r="I1607" s="16">
        <f t="shared" si="48"/>
        <v>5139.1000000000004</v>
      </c>
      <c r="J1607" s="208"/>
      <c r="K1607" s="18"/>
    </row>
    <row r="1608" spans="1:11" ht="18.75" customHeight="1" outlineLevel="1" x14ac:dyDescent="0.2">
      <c r="A1608" s="32" t="s">
        <v>1510</v>
      </c>
      <c r="B1608" s="53">
        <v>43496</v>
      </c>
      <c r="C1608" s="50">
        <v>43704</v>
      </c>
      <c r="D1608" s="65">
        <v>60</v>
      </c>
      <c r="E1608" s="62"/>
      <c r="F1608" s="55">
        <v>8515</v>
      </c>
      <c r="G1608" s="62"/>
      <c r="H1608" s="16">
        <f t="shared" si="47"/>
        <v>8515</v>
      </c>
      <c r="I1608" s="16">
        <f t="shared" si="48"/>
        <v>8515</v>
      </c>
      <c r="J1608" s="208"/>
      <c r="K1608" s="18"/>
    </row>
    <row r="1609" spans="1:11" ht="54.75" customHeight="1" outlineLevel="1" x14ac:dyDescent="0.2">
      <c r="A1609" s="37" t="s">
        <v>1479</v>
      </c>
      <c r="B1609" s="53">
        <v>43403</v>
      </c>
      <c r="C1609" s="50">
        <v>43601</v>
      </c>
      <c r="D1609" s="65">
        <v>50</v>
      </c>
      <c r="E1609" s="62"/>
      <c r="F1609" s="55">
        <v>5546.41</v>
      </c>
      <c r="G1609" s="62"/>
      <c r="H1609" s="16">
        <f t="shared" si="47"/>
        <v>5546.41</v>
      </c>
      <c r="I1609" s="16">
        <f t="shared" si="48"/>
        <v>5546.41</v>
      </c>
      <c r="J1609" s="208"/>
      <c r="K1609" s="18"/>
    </row>
    <row r="1610" spans="1:11" ht="39" customHeight="1" outlineLevel="1" x14ac:dyDescent="0.2">
      <c r="A1610" s="38" t="s">
        <v>1456</v>
      </c>
      <c r="B1610" s="53">
        <v>43159</v>
      </c>
      <c r="C1610" s="50">
        <v>43635</v>
      </c>
      <c r="D1610" s="65">
        <v>50</v>
      </c>
      <c r="E1610" s="62"/>
      <c r="F1610" s="55">
        <v>9763.2099999999991</v>
      </c>
      <c r="G1610" s="62"/>
      <c r="H1610" s="16">
        <f t="shared" si="47"/>
        <v>9763.2099999999991</v>
      </c>
      <c r="I1610" s="16">
        <f t="shared" si="48"/>
        <v>9763.2099999999991</v>
      </c>
      <c r="J1610" s="208"/>
      <c r="K1610" s="18"/>
    </row>
    <row r="1611" spans="1:11" ht="55.5" customHeight="1" outlineLevel="1" x14ac:dyDescent="0.2">
      <c r="A1611" s="32" t="s">
        <v>1513</v>
      </c>
      <c r="B1611" s="53">
        <v>43487</v>
      </c>
      <c r="C1611" s="50">
        <v>43706</v>
      </c>
      <c r="D1611" s="65">
        <v>40</v>
      </c>
      <c r="E1611" s="62"/>
      <c r="F1611" s="55">
        <v>4994.1400000000003</v>
      </c>
      <c r="G1611" s="62"/>
      <c r="H1611" s="16">
        <f t="shared" si="47"/>
        <v>4994.1400000000003</v>
      </c>
      <c r="I1611" s="16">
        <f t="shared" si="48"/>
        <v>4994.1400000000003</v>
      </c>
      <c r="J1611" s="208"/>
      <c r="K1611" s="18"/>
    </row>
    <row r="1612" spans="1:11" ht="45" customHeight="1" outlineLevel="1" x14ac:dyDescent="0.2">
      <c r="A1612" s="37" t="s">
        <v>1484</v>
      </c>
      <c r="B1612" s="53">
        <v>43434</v>
      </c>
      <c r="C1612" s="50">
        <v>43754</v>
      </c>
      <c r="D1612" s="65">
        <v>40</v>
      </c>
      <c r="E1612" s="62"/>
      <c r="F1612" s="55">
        <v>19098.439999999999</v>
      </c>
      <c r="G1612" s="62"/>
      <c r="H1612" s="16">
        <f t="shared" si="47"/>
        <v>19098.439999999999</v>
      </c>
      <c r="I1612" s="16">
        <f t="shared" si="48"/>
        <v>19098.439999999999</v>
      </c>
      <c r="J1612" s="208"/>
      <c r="K1612" s="18"/>
    </row>
    <row r="1613" spans="1:11" ht="29.25" customHeight="1" outlineLevel="1" x14ac:dyDescent="0.2">
      <c r="A1613" s="32" t="s">
        <v>1508</v>
      </c>
      <c r="B1613" s="53">
        <v>43496</v>
      </c>
      <c r="C1613" s="50">
        <v>43697</v>
      </c>
      <c r="D1613" s="65">
        <v>40</v>
      </c>
      <c r="E1613" s="62"/>
      <c r="F1613" s="55">
        <v>7621</v>
      </c>
      <c r="G1613" s="62"/>
      <c r="H1613" s="16">
        <f t="shared" si="47"/>
        <v>7621</v>
      </c>
      <c r="I1613" s="16">
        <f t="shared" si="48"/>
        <v>7621</v>
      </c>
      <c r="J1613" s="208"/>
      <c r="K1613" s="18"/>
    </row>
    <row r="1614" spans="1:11" ht="33.75" customHeight="1" outlineLevel="1" x14ac:dyDescent="0.2">
      <c r="A1614" s="37" t="s">
        <v>1477</v>
      </c>
      <c r="B1614" s="53">
        <v>43403</v>
      </c>
      <c r="C1614" s="50" t="s">
        <v>1678</v>
      </c>
      <c r="D1614" s="65">
        <v>20</v>
      </c>
      <c r="E1614" s="62"/>
      <c r="F1614" s="55">
        <v>3865.12</v>
      </c>
      <c r="G1614" s="62"/>
      <c r="H1614" s="16">
        <f t="shared" si="47"/>
        <v>3865.12</v>
      </c>
      <c r="I1614" s="16">
        <f t="shared" si="48"/>
        <v>3865.12</v>
      </c>
      <c r="J1614" s="208"/>
      <c r="K1614" s="18"/>
    </row>
    <row r="1615" spans="1:11" ht="55.5" customHeight="1" outlineLevel="1" x14ac:dyDescent="0.2">
      <c r="A1615" s="38" t="s">
        <v>1459</v>
      </c>
      <c r="B1615" s="53">
        <v>43251</v>
      </c>
      <c r="C1615" s="50">
        <v>43642</v>
      </c>
      <c r="D1615" s="65">
        <v>80</v>
      </c>
      <c r="E1615" s="62"/>
      <c r="F1615" s="55">
        <v>7469.24</v>
      </c>
      <c r="G1615" s="62"/>
      <c r="H1615" s="16">
        <f t="shared" si="47"/>
        <v>7469.24</v>
      </c>
      <c r="I1615" s="16">
        <f t="shared" si="48"/>
        <v>7469.24</v>
      </c>
      <c r="J1615" s="208"/>
      <c r="K1615" s="18"/>
    </row>
    <row r="1616" spans="1:11" ht="43.5" customHeight="1" outlineLevel="1" x14ac:dyDescent="0.2">
      <c r="A1616" s="32" t="s">
        <v>1523</v>
      </c>
      <c r="B1616" s="53">
        <v>43507</v>
      </c>
      <c r="C1616" s="50">
        <v>43736</v>
      </c>
      <c r="D1616" s="65">
        <v>40</v>
      </c>
      <c r="E1616" s="62"/>
      <c r="F1616" s="55">
        <v>7033.8</v>
      </c>
      <c r="G1616" s="62"/>
      <c r="H1616" s="16">
        <f t="shared" si="47"/>
        <v>7033.8</v>
      </c>
      <c r="I1616" s="16">
        <f t="shared" si="48"/>
        <v>7033.8</v>
      </c>
      <c r="J1616" s="208"/>
      <c r="K1616" s="18"/>
    </row>
    <row r="1617" spans="1:11" ht="33" customHeight="1" outlineLevel="1" x14ac:dyDescent="0.2">
      <c r="A1617" s="32" t="s">
        <v>1542</v>
      </c>
      <c r="B1617" s="53">
        <v>43553</v>
      </c>
      <c r="C1617" s="50">
        <v>43747</v>
      </c>
      <c r="D1617" s="65">
        <v>80</v>
      </c>
      <c r="E1617" s="55">
        <v>1500</v>
      </c>
      <c r="F1617" s="55"/>
      <c r="G1617" s="62"/>
      <c r="H1617" s="16">
        <f t="shared" si="47"/>
        <v>1500</v>
      </c>
      <c r="I1617" s="16">
        <f t="shared" si="48"/>
        <v>1500</v>
      </c>
      <c r="J1617" s="208"/>
      <c r="K1617" s="18"/>
    </row>
    <row r="1618" spans="1:11" ht="54" customHeight="1" outlineLevel="1" x14ac:dyDescent="0.2">
      <c r="A1618" s="32" t="s">
        <v>1501</v>
      </c>
      <c r="B1618" s="53" t="s">
        <v>1679</v>
      </c>
      <c r="C1618" s="50">
        <v>43642</v>
      </c>
      <c r="D1618" s="65">
        <v>40</v>
      </c>
      <c r="E1618" s="55"/>
      <c r="F1618" s="55">
        <v>12706</v>
      </c>
      <c r="G1618" s="62"/>
      <c r="H1618" s="16">
        <f t="shared" si="47"/>
        <v>12706</v>
      </c>
      <c r="I1618" s="16">
        <f t="shared" si="48"/>
        <v>12706</v>
      </c>
      <c r="J1618" s="208"/>
      <c r="K1618" s="18"/>
    </row>
    <row r="1619" spans="1:11" ht="50.25" customHeight="1" outlineLevel="1" x14ac:dyDescent="0.2">
      <c r="A1619" s="32" t="s">
        <v>1457</v>
      </c>
      <c r="B1619" s="53">
        <v>43189</v>
      </c>
      <c r="C1619" s="50">
        <v>43561</v>
      </c>
      <c r="D1619" s="65">
        <v>80</v>
      </c>
      <c r="E1619" s="55">
        <v>84000</v>
      </c>
      <c r="F1619" s="55">
        <v>23009.39</v>
      </c>
      <c r="G1619" s="62"/>
      <c r="H1619" s="16">
        <f t="shared" si="47"/>
        <v>107009.39</v>
      </c>
      <c r="I1619" s="16">
        <f t="shared" si="48"/>
        <v>107009.39</v>
      </c>
      <c r="J1619" s="208"/>
      <c r="K1619" s="18"/>
    </row>
    <row r="1620" spans="1:11" ht="44.25" customHeight="1" outlineLevel="1" x14ac:dyDescent="0.2">
      <c r="A1620" s="32" t="s">
        <v>1458</v>
      </c>
      <c r="B1620" s="53">
        <v>43189</v>
      </c>
      <c r="C1620" s="50">
        <v>43564</v>
      </c>
      <c r="D1620" s="65">
        <v>80</v>
      </c>
      <c r="E1620" s="55">
        <v>13500</v>
      </c>
      <c r="F1620" s="55">
        <v>8919.65</v>
      </c>
      <c r="G1620" s="62"/>
      <c r="H1620" s="16">
        <f t="shared" si="47"/>
        <v>22419.65</v>
      </c>
      <c r="I1620" s="16">
        <f t="shared" si="48"/>
        <v>22419.65</v>
      </c>
      <c r="J1620" s="208"/>
      <c r="K1620" s="18"/>
    </row>
    <row r="1621" spans="1:11" ht="38.25" customHeight="1" outlineLevel="1" x14ac:dyDescent="0.2">
      <c r="A1621" s="32" t="s">
        <v>1496</v>
      </c>
      <c r="B1621" s="53">
        <v>43496</v>
      </c>
      <c r="C1621" s="50">
        <v>43635</v>
      </c>
      <c r="D1621" s="65">
        <v>40</v>
      </c>
      <c r="E1621" s="62"/>
      <c r="F1621" s="55">
        <v>5231</v>
      </c>
      <c r="G1621" s="62"/>
      <c r="H1621" s="16">
        <f t="shared" si="47"/>
        <v>5231</v>
      </c>
      <c r="I1621" s="16">
        <f t="shared" si="48"/>
        <v>5231</v>
      </c>
      <c r="J1621" s="208"/>
      <c r="K1621" s="18"/>
    </row>
    <row r="1622" spans="1:11" ht="57.75" customHeight="1" outlineLevel="1" x14ac:dyDescent="0.2">
      <c r="A1622" s="37" t="s">
        <v>1491</v>
      </c>
      <c r="B1622" s="53">
        <v>43434</v>
      </c>
      <c r="C1622" s="50">
        <v>43642</v>
      </c>
      <c r="D1622" s="65">
        <v>40</v>
      </c>
      <c r="E1622" s="62"/>
      <c r="F1622" s="55">
        <v>11451.37</v>
      </c>
      <c r="G1622" s="62"/>
      <c r="H1622" s="16">
        <f t="shared" si="47"/>
        <v>11451.37</v>
      </c>
      <c r="I1622" s="16">
        <f t="shared" si="48"/>
        <v>11451.37</v>
      </c>
      <c r="J1622" s="208"/>
      <c r="K1622" s="18"/>
    </row>
    <row r="1623" spans="1:11" ht="51" customHeight="1" outlineLevel="1" x14ac:dyDescent="0.2">
      <c r="A1623" s="32" t="s">
        <v>1495</v>
      </c>
      <c r="B1623" s="53">
        <v>43496</v>
      </c>
      <c r="C1623" s="50">
        <v>43633</v>
      </c>
      <c r="D1623" s="65">
        <v>40</v>
      </c>
      <c r="E1623" s="62"/>
      <c r="F1623" s="55">
        <v>5231</v>
      </c>
      <c r="G1623" s="62"/>
      <c r="H1623" s="16">
        <f t="shared" si="47"/>
        <v>5231</v>
      </c>
      <c r="I1623" s="16">
        <f t="shared" si="48"/>
        <v>5231</v>
      </c>
      <c r="J1623" s="208"/>
      <c r="K1623" s="18"/>
    </row>
    <row r="1624" spans="1:11" ht="30.75" customHeight="1" outlineLevel="1" x14ac:dyDescent="0.2">
      <c r="A1624" s="32" t="s">
        <v>1507</v>
      </c>
      <c r="B1624" s="53">
        <v>43494</v>
      </c>
      <c r="C1624" s="50">
        <v>43685</v>
      </c>
      <c r="D1624" s="65">
        <v>20</v>
      </c>
      <c r="E1624" s="62"/>
      <c r="F1624" s="55">
        <v>9461.09</v>
      </c>
      <c r="G1624" s="62"/>
      <c r="H1624" s="16">
        <f t="shared" si="47"/>
        <v>9461.09</v>
      </c>
      <c r="I1624" s="16">
        <f t="shared" si="48"/>
        <v>9461.09</v>
      </c>
      <c r="J1624" s="208"/>
      <c r="K1624" s="18"/>
    </row>
    <row r="1625" spans="1:11" ht="18.75" customHeight="1" outlineLevel="1" x14ac:dyDescent="0.2">
      <c r="A1625" s="37" t="s">
        <v>1492</v>
      </c>
      <c r="B1625" s="53">
        <v>43430</v>
      </c>
      <c r="C1625" s="50">
        <v>43647</v>
      </c>
      <c r="D1625" s="65">
        <v>40</v>
      </c>
      <c r="E1625" s="62"/>
      <c r="F1625" s="55">
        <v>3474</v>
      </c>
      <c r="G1625" s="62"/>
      <c r="H1625" s="16">
        <f t="shared" si="47"/>
        <v>3474</v>
      </c>
      <c r="I1625" s="16">
        <f t="shared" si="48"/>
        <v>3474</v>
      </c>
      <c r="J1625" s="208"/>
      <c r="K1625" s="18"/>
    </row>
    <row r="1626" spans="1:11" ht="58.5" customHeight="1" outlineLevel="1" x14ac:dyDescent="0.2">
      <c r="A1626" s="37" t="s">
        <v>1489</v>
      </c>
      <c r="B1626" s="53">
        <v>43434</v>
      </c>
      <c r="C1626" s="50">
        <v>43615</v>
      </c>
      <c r="D1626" s="65">
        <v>20</v>
      </c>
      <c r="E1626" s="62"/>
      <c r="F1626" s="55">
        <v>5139.1000000000004</v>
      </c>
      <c r="G1626" s="62"/>
      <c r="H1626" s="16">
        <f t="shared" si="47"/>
        <v>5139.1000000000004</v>
      </c>
      <c r="I1626" s="16">
        <f t="shared" si="48"/>
        <v>5139.1000000000004</v>
      </c>
      <c r="J1626" s="208"/>
      <c r="K1626" s="18"/>
    </row>
    <row r="1627" spans="1:11" ht="43.5" customHeight="1" outlineLevel="1" x14ac:dyDescent="0.2">
      <c r="A1627" s="38" t="s">
        <v>1532</v>
      </c>
      <c r="B1627" s="53">
        <v>43280</v>
      </c>
      <c r="C1627" s="50">
        <v>43560</v>
      </c>
      <c r="D1627" s="65">
        <v>80</v>
      </c>
      <c r="E1627" s="62"/>
      <c r="F1627" s="55">
        <v>5169.2</v>
      </c>
      <c r="G1627" s="62"/>
      <c r="H1627" s="16">
        <f t="shared" si="47"/>
        <v>5169.2</v>
      </c>
      <c r="I1627" s="16">
        <f t="shared" si="48"/>
        <v>5169.2</v>
      </c>
      <c r="J1627" s="208"/>
      <c r="K1627" s="18"/>
    </row>
    <row r="1628" spans="1:11" ht="39" customHeight="1" outlineLevel="1" x14ac:dyDescent="0.2">
      <c r="A1628" s="38" t="s">
        <v>1460</v>
      </c>
      <c r="B1628" s="53">
        <v>43251</v>
      </c>
      <c r="C1628" s="50">
        <v>43642</v>
      </c>
      <c r="D1628" s="65">
        <v>20</v>
      </c>
      <c r="E1628" s="62"/>
      <c r="F1628" s="55">
        <v>7883.64</v>
      </c>
      <c r="G1628" s="62"/>
      <c r="H1628" s="16">
        <f t="shared" si="47"/>
        <v>7883.64</v>
      </c>
      <c r="I1628" s="16">
        <f t="shared" si="48"/>
        <v>7883.64</v>
      </c>
      <c r="J1628" s="208"/>
      <c r="K1628" s="18"/>
    </row>
    <row r="1629" spans="1:11" ht="51" customHeight="1" outlineLevel="1" x14ac:dyDescent="0.2">
      <c r="A1629" s="32" t="s">
        <v>1518</v>
      </c>
      <c r="B1629" s="53">
        <v>43504</v>
      </c>
      <c r="C1629" s="50">
        <v>43685</v>
      </c>
      <c r="D1629" s="65">
        <v>40</v>
      </c>
      <c r="E1629" s="62"/>
      <c r="F1629" s="55">
        <v>2954.47</v>
      </c>
      <c r="G1629" s="62"/>
      <c r="H1629" s="16">
        <f t="shared" si="47"/>
        <v>2954.47</v>
      </c>
      <c r="I1629" s="16">
        <f t="shared" si="48"/>
        <v>2954.47</v>
      </c>
      <c r="J1629" s="208"/>
      <c r="K1629" s="18"/>
    </row>
    <row r="1630" spans="1:11" ht="30.75" customHeight="1" outlineLevel="1" x14ac:dyDescent="0.2">
      <c r="A1630" s="32" t="s">
        <v>1483</v>
      </c>
      <c r="B1630" s="53">
        <v>43369</v>
      </c>
      <c r="C1630" s="50">
        <v>43642</v>
      </c>
      <c r="D1630" s="65">
        <v>40</v>
      </c>
      <c r="E1630" s="62"/>
      <c r="F1630" s="55">
        <v>7133.78</v>
      </c>
      <c r="G1630" s="62"/>
      <c r="H1630" s="16">
        <f t="shared" si="47"/>
        <v>7133.78</v>
      </c>
      <c r="I1630" s="16">
        <f t="shared" si="48"/>
        <v>7133.78</v>
      </c>
      <c r="J1630" s="208"/>
      <c r="K1630" s="18"/>
    </row>
    <row r="1631" spans="1:11" ht="42.75" customHeight="1" outlineLevel="1" x14ac:dyDescent="0.2">
      <c r="A1631" s="38" t="s">
        <v>1530</v>
      </c>
      <c r="B1631" s="53">
        <v>43131</v>
      </c>
      <c r="C1631" s="50">
        <v>43574</v>
      </c>
      <c r="D1631" s="65">
        <v>20</v>
      </c>
      <c r="E1631" s="62"/>
      <c r="F1631" s="55">
        <v>5310.98</v>
      </c>
      <c r="G1631" s="62"/>
      <c r="H1631" s="16">
        <f t="shared" si="47"/>
        <v>5310.98</v>
      </c>
      <c r="I1631" s="16">
        <f t="shared" si="48"/>
        <v>5310.98</v>
      </c>
      <c r="J1631" s="208"/>
      <c r="K1631" s="18"/>
    </row>
    <row r="1632" spans="1:11" ht="26.25" customHeight="1" outlineLevel="1" x14ac:dyDescent="0.2">
      <c r="A1632" s="148" t="s">
        <v>1473</v>
      </c>
      <c r="B1632" s="53">
        <v>43371</v>
      </c>
      <c r="C1632" s="50">
        <v>43601</v>
      </c>
      <c r="D1632" s="65">
        <v>40</v>
      </c>
      <c r="E1632" s="62"/>
      <c r="F1632" s="55">
        <v>5173.0600000000004</v>
      </c>
      <c r="G1632" s="62"/>
      <c r="H1632" s="16">
        <f t="shared" si="47"/>
        <v>5173.0600000000004</v>
      </c>
      <c r="I1632" s="16">
        <f t="shared" si="48"/>
        <v>5173.0600000000004</v>
      </c>
      <c r="J1632" s="208"/>
      <c r="K1632" s="18"/>
    </row>
    <row r="1633" spans="1:11" ht="20.25" customHeight="1" outlineLevel="1" x14ac:dyDescent="0.2">
      <c r="A1633" s="37" t="s">
        <v>1493</v>
      </c>
      <c r="B1633" s="53">
        <v>43446</v>
      </c>
      <c r="C1633" s="50">
        <v>43627</v>
      </c>
      <c r="D1633" s="65">
        <v>80</v>
      </c>
      <c r="E1633" s="62"/>
      <c r="F1633" s="55">
        <v>3681.33</v>
      </c>
      <c r="G1633" s="62"/>
      <c r="H1633" s="16">
        <f t="shared" si="47"/>
        <v>3681.33</v>
      </c>
      <c r="I1633" s="16">
        <f t="shared" si="48"/>
        <v>3681.33</v>
      </c>
      <c r="J1633" s="208"/>
      <c r="K1633" s="18"/>
    </row>
    <row r="1634" spans="1:11" ht="26.25" customHeight="1" outlineLevel="1" x14ac:dyDescent="0.2">
      <c r="A1634" s="37" t="s">
        <v>1474</v>
      </c>
      <c r="B1634" s="53">
        <v>43403</v>
      </c>
      <c r="C1634" s="50">
        <v>43534</v>
      </c>
      <c r="D1634" s="65">
        <v>20</v>
      </c>
      <c r="E1634" s="62"/>
      <c r="F1634" s="55">
        <v>11242.77</v>
      </c>
      <c r="G1634" s="62"/>
      <c r="H1634" s="16">
        <f t="shared" si="47"/>
        <v>11242.77</v>
      </c>
      <c r="I1634" s="16">
        <f t="shared" si="48"/>
        <v>11242.77</v>
      </c>
      <c r="J1634" s="208"/>
      <c r="K1634" s="18"/>
    </row>
    <row r="1635" spans="1:11" ht="38.25" customHeight="1" outlineLevel="1" x14ac:dyDescent="0.2">
      <c r="A1635" s="38" t="s">
        <v>1680</v>
      </c>
      <c r="B1635" s="53">
        <v>43280</v>
      </c>
      <c r="C1635" s="50">
        <v>43638</v>
      </c>
      <c r="D1635" s="65">
        <v>70</v>
      </c>
      <c r="E1635" s="62"/>
      <c r="F1635" s="55">
        <v>6178.34</v>
      </c>
      <c r="G1635" s="62"/>
      <c r="H1635" s="16">
        <f t="shared" si="47"/>
        <v>6178.34</v>
      </c>
      <c r="I1635" s="16">
        <f t="shared" si="48"/>
        <v>6178.34</v>
      </c>
      <c r="J1635" s="208"/>
      <c r="K1635" s="18"/>
    </row>
    <row r="1636" spans="1:11" ht="42" customHeight="1" outlineLevel="1" x14ac:dyDescent="0.2">
      <c r="A1636" s="32" t="s">
        <v>1527</v>
      </c>
      <c r="B1636" s="53">
        <v>43550</v>
      </c>
      <c r="C1636" s="50">
        <v>43719</v>
      </c>
      <c r="D1636" s="65">
        <v>40</v>
      </c>
      <c r="E1636" s="62"/>
      <c r="F1636" s="55">
        <v>4654.84</v>
      </c>
      <c r="G1636" s="62"/>
      <c r="H1636" s="16">
        <f t="shared" si="47"/>
        <v>4654.84</v>
      </c>
      <c r="I1636" s="16">
        <f t="shared" si="48"/>
        <v>4654.84</v>
      </c>
      <c r="J1636" s="208"/>
      <c r="K1636" s="18"/>
    </row>
    <row r="1637" spans="1:11" ht="33" customHeight="1" outlineLevel="1" x14ac:dyDescent="0.2">
      <c r="A1637" s="32" t="s">
        <v>1515</v>
      </c>
      <c r="B1637" s="53">
        <v>43494</v>
      </c>
      <c r="C1637" s="50">
        <v>43728</v>
      </c>
      <c r="D1637" s="65">
        <v>20</v>
      </c>
      <c r="E1637" s="62"/>
      <c r="F1637" s="55">
        <v>4901.3599999999997</v>
      </c>
      <c r="G1637" s="62"/>
      <c r="H1637" s="16">
        <f t="shared" si="47"/>
        <v>4901.3599999999997</v>
      </c>
      <c r="I1637" s="16">
        <f t="shared" si="48"/>
        <v>4901.3599999999997</v>
      </c>
      <c r="J1637" s="208"/>
      <c r="K1637" s="18"/>
    </row>
    <row r="1638" spans="1:11" ht="42.75" customHeight="1" outlineLevel="1" x14ac:dyDescent="0.2">
      <c r="A1638" s="32" t="s">
        <v>1536</v>
      </c>
      <c r="B1638" s="53">
        <v>42699</v>
      </c>
      <c r="C1638" s="50">
        <v>43602</v>
      </c>
      <c r="D1638" s="65">
        <v>90</v>
      </c>
      <c r="E1638" s="55">
        <v>17711.86</v>
      </c>
      <c r="F1638" s="55">
        <v>37128.949999999997</v>
      </c>
      <c r="G1638" s="62"/>
      <c r="H1638" s="16">
        <f t="shared" si="47"/>
        <v>54840.81</v>
      </c>
      <c r="I1638" s="16">
        <f t="shared" si="48"/>
        <v>54840.81</v>
      </c>
      <c r="J1638" s="208"/>
      <c r="K1638" s="18"/>
    </row>
    <row r="1639" spans="1:11" ht="45" customHeight="1" outlineLevel="1" x14ac:dyDescent="0.2">
      <c r="A1639" s="32" t="s">
        <v>1544</v>
      </c>
      <c r="B1639" s="53">
        <v>42292</v>
      </c>
      <c r="C1639" s="50">
        <v>43753</v>
      </c>
      <c r="D1639" s="65">
        <v>40</v>
      </c>
      <c r="E1639" s="62"/>
      <c r="F1639" s="55">
        <v>13662.8</v>
      </c>
      <c r="G1639" s="203">
        <v>280.75</v>
      </c>
      <c r="H1639" s="16">
        <f t="shared" si="47"/>
        <v>13943.55</v>
      </c>
      <c r="I1639" s="16">
        <f t="shared" si="48"/>
        <v>13943.55</v>
      </c>
      <c r="J1639" s="208"/>
      <c r="K1639" s="18"/>
    </row>
    <row r="1640" spans="1:11" ht="39" customHeight="1" outlineLevel="1" x14ac:dyDescent="0.2">
      <c r="A1640" s="32" t="s">
        <v>1521</v>
      </c>
      <c r="B1640" s="53">
        <v>43504</v>
      </c>
      <c r="C1640" s="50">
        <v>43689</v>
      </c>
      <c r="D1640" s="65">
        <v>20</v>
      </c>
      <c r="E1640" s="62"/>
      <c r="F1640" s="55">
        <v>2967.13</v>
      </c>
      <c r="G1640" s="62"/>
      <c r="H1640" s="16">
        <f t="shared" si="47"/>
        <v>2967.13</v>
      </c>
      <c r="I1640" s="16">
        <f t="shared" si="48"/>
        <v>2967.13</v>
      </c>
      <c r="J1640" s="208"/>
      <c r="K1640" s="18"/>
    </row>
    <row r="1641" spans="1:11" ht="39" customHeight="1" outlineLevel="1" x14ac:dyDescent="0.2">
      <c r="A1641" s="32" t="s">
        <v>1535</v>
      </c>
      <c r="B1641" s="53">
        <v>42353</v>
      </c>
      <c r="C1641" s="50">
        <v>43630</v>
      </c>
      <c r="D1641" s="65">
        <v>40</v>
      </c>
      <c r="E1641" s="68">
        <v>45000</v>
      </c>
      <c r="F1641" s="55">
        <v>36445.300000000003</v>
      </c>
      <c r="G1641" s="62"/>
      <c r="H1641" s="16">
        <f t="shared" si="47"/>
        <v>81445.3</v>
      </c>
      <c r="I1641" s="16">
        <f t="shared" si="48"/>
        <v>81445.3</v>
      </c>
      <c r="J1641" s="208"/>
      <c r="K1641" s="18"/>
    </row>
    <row r="1642" spans="1:11" ht="39" customHeight="1" outlineLevel="1" x14ac:dyDescent="0.2">
      <c r="A1642" s="32" t="s">
        <v>1553</v>
      </c>
      <c r="B1642" s="53">
        <v>42566</v>
      </c>
      <c r="C1642" s="50">
        <v>43658</v>
      </c>
      <c r="D1642" s="65">
        <v>20</v>
      </c>
      <c r="E1642" s="62"/>
      <c r="F1642" s="55">
        <v>3772.34</v>
      </c>
      <c r="G1642" s="55"/>
      <c r="H1642" s="16">
        <f t="shared" si="47"/>
        <v>3772.34</v>
      </c>
      <c r="I1642" s="16">
        <f t="shared" si="48"/>
        <v>3772.34</v>
      </c>
      <c r="J1642" s="208"/>
      <c r="K1642" s="18"/>
    </row>
    <row r="1643" spans="1:11" ht="39" customHeight="1" outlineLevel="1" x14ac:dyDescent="0.2">
      <c r="A1643" s="38" t="s">
        <v>1461</v>
      </c>
      <c r="B1643" s="53">
        <v>43251</v>
      </c>
      <c r="C1643" s="50">
        <v>43643</v>
      </c>
      <c r="D1643" s="65">
        <v>30</v>
      </c>
      <c r="E1643" s="62"/>
      <c r="F1643" s="55">
        <v>4808.8900000000003</v>
      </c>
      <c r="G1643" s="62"/>
      <c r="H1643" s="16">
        <f t="shared" si="47"/>
        <v>4808.8900000000003</v>
      </c>
      <c r="I1643" s="16">
        <f t="shared" si="48"/>
        <v>4808.8900000000003</v>
      </c>
      <c r="J1643" s="208"/>
      <c r="K1643" s="18"/>
    </row>
    <row r="1644" spans="1:11" ht="28.5" customHeight="1" outlineLevel="1" x14ac:dyDescent="0.2">
      <c r="A1644" s="144" t="s">
        <v>1463</v>
      </c>
      <c r="B1644" s="53">
        <v>43312</v>
      </c>
      <c r="C1644" s="50">
        <v>43546</v>
      </c>
      <c r="D1644" s="67">
        <v>20</v>
      </c>
      <c r="E1644" s="62"/>
      <c r="F1644" s="55">
        <v>8636.49</v>
      </c>
      <c r="G1644" s="62"/>
      <c r="H1644" s="16">
        <f t="shared" si="47"/>
        <v>8636.49</v>
      </c>
      <c r="I1644" s="16">
        <f t="shared" si="48"/>
        <v>8636.49</v>
      </c>
      <c r="J1644" s="208"/>
      <c r="K1644" s="18"/>
    </row>
    <row r="1645" spans="1:11" ht="38.25" customHeight="1" outlineLevel="1" x14ac:dyDescent="0.2">
      <c r="A1645" s="32" t="s">
        <v>1529</v>
      </c>
      <c r="B1645" s="53">
        <v>43550</v>
      </c>
      <c r="C1645" s="50">
        <v>43699</v>
      </c>
      <c r="D1645" s="67">
        <v>20</v>
      </c>
      <c r="E1645" s="62"/>
      <c r="F1645" s="55">
        <v>4754.13</v>
      </c>
      <c r="G1645" s="62"/>
      <c r="H1645" s="16">
        <f t="shared" si="47"/>
        <v>4754.13</v>
      </c>
      <c r="I1645" s="16">
        <f t="shared" si="48"/>
        <v>4754.13</v>
      </c>
      <c r="J1645" s="208"/>
      <c r="K1645" s="18"/>
    </row>
    <row r="1646" spans="1:11" ht="30" customHeight="1" outlineLevel="1" x14ac:dyDescent="0.2">
      <c r="A1646" s="32" t="s">
        <v>1554</v>
      </c>
      <c r="B1646" s="53">
        <v>43434</v>
      </c>
      <c r="C1646" s="50">
        <v>43690</v>
      </c>
      <c r="D1646" s="67"/>
      <c r="E1646" s="55"/>
      <c r="F1646" s="55">
        <v>10185.719999999999</v>
      </c>
      <c r="G1646" s="68"/>
      <c r="H1646" s="16">
        <f t="shared" si="47"/>
        <v>10185.719999999999</v>
      </c>
      <c r="I1646" s="16">
        <f t="shared" si="48"/>
        <v>10185.719999999999</v>
      </c>
      <c r="J1646" s="208"/>
      <c r="K1646" s="18"/>
    </row>
    <row r="1647" spans="1:11" ht="30" customHeight="1" outlineLevel="1" x14ac:dyDescent="0.2">
      <c r="A1647" s="32" t="s">
        <v>1733</v>
      </c>
      <c r="B1647" s="53"/>
      <c r="C1647" s="50"/>
      <c r="D1647" s="67"/>
      <c r="E1647" s="55"/>
      <c r="F1647" s="55">
        <v>10185.719999999999</v>
      </c>
      <c r="G1647" s="68"/>
      <c r="H1647" s="16"/>
      <c r="I1647" s="16"/>
      <c r="J1647" s="208"/>
      <c r="K1647" s="18"/>
    </row>
    <row r="1648" spans="1:11" ht="26.25" customHeight="1" outlineLevel="1" x14ac:dyDescent="0.2">
      <c r="A1648" s="37" t="s">
        <v>1487</v>
      </c>
      <c r="B1648" s="53">
        <v>43434</v>
      </c>
      <c r="C1648" s="50">
        <v>43594</v>
      </c>
      <c r="D1648" s="65">
        <v>80</v>
      </c>
      <c r="E1648" s="62"/>
      <c r="F1648" s="55">
        <v>3931.26</v>
      </c>
      <c r="G1648" s="62"/>
      <c r="H1648" s="16">
        <f t="shared" si="47"/>
        <v>3931.26</v>
      </c>
      <c r="I1648" s="16">
        <f t="shared" si="48"/>
        <v>3931.26</v>
      </c>
      <c r="J1648" s="208"/>
      <c r="K1648" s="18"/>
    </row>
    <row r="1649" spans="1:11" ht="39" customHeight="1" outlineLevel="1" x14ac:dyDescent="0.2">
      <c r="A1649" s="37" t="s">
        <v>1478</v>
      </c>
      <c r="B1649" s="53">
        <v>43403</v>
      </c>
      <c r="C1649" s="50">
        <v>43598</v>
      </c>
      <c r="D1649" s="65">
        <v>40</v>
      </c>
      <c r="E1649" s="62"/>
      <c r="F1649" s="55">
        <v>5322.25</v>
      </c>
      <c r="G1649" s="62"/>
      <c r="H1649" s="16">
        <f t="shared" si="47"/>
        <v>5322.25</v>
      </c>
      <c r="I1649" s="16">
        <f t="shared" si="48"/>
        <v>5322.25</v>
      </c>
      <c r="J1649" s="208"/>
      <c r="K1649" s="18"/>
    </row>
    <row r="1650" spans="1:11" ht="28.5" customHeight="1" outlineLevel="1" x14ac:dyDescent="0.2">
      <c r="A1650" s="32" t="s">
        <v>1499</v>
      </c>
      <c r="B1650" s="53">
        <v>43496</v>
      </c>
      <c r="C1650" s="50">
        <v>43631</v>
      </c>
      <c r="D1650" s="65">
        <v>40</v>
      </c>
      <c r="E1650" s="62"/>
      <c r="F1650" s="55">
        <v>5114</v>
      </c>
      <c r="G1650" s="62"/>
      <c r="H1650" s="16">
        <f t="shared" si="47"/>
        <v>5114</v>
      </c>
      <c r="I1650" s="16">
        <f t="shared" si="48"/>
        <v>5114</v>
      </c>
      <c r="J1650" s="208"/>
      <c r="K1650" s="18"/>
    </row>
    <row r="1651" spans="1:11" ht="38.25" customHeight="1" outlineLevel="1" x14ac:dyDescent="0.2">
      <c r="A1651" s="38" t="s">
        <v>1451</v>
      </c>
      <c r="B1651" s="53">
        <v>43039</v>
      </c>
      <c r="C1651" s="50">
        <v>43617</v>
      </c>
      <c r="D1651" s="65">
        <v>20</v>
      </c>
      <c r="E1651" s="62"/>
      <c r="F1651" s="55">
        <v>12581.73</v>
      </c>
      <c r="G1651" s="62"/>
      <c r="H1651" s="16">
        <f t="shared" si="47"/>
        <v>12581.73</v>
      </c>
      <c r="I1651" s="16">
        <f t="shared" si="48"/>
        <v>12581.73</v>
      </c>
      <c r="J1651" s="208"/>
      <c r="K1651" s="18"/>
    </row>
    <row r="1652" spans="1:11" ht="39" customHeight="1" outlineLevel="1" x14ac:dyDescent="0.2">
      <c r="A1652" s="38" t="s">
        <v>1552</v>
      </c>
      <c r="B1652" s="53">
        <v>42643</v>
      </c>
      <c r="C1652" s="50">
        <v>43630</v>
      </c>
      <c r="D1652" s="65">
        <v>50</v>
      </c>
      <c r="E1652" s="62"/>
      <c r="F1652" s="55">
        <v>28772.34</v>
      </c>
      <c r="G1652" s="55"/>
      <c r="H1652" s="16">
        <f t="shared" si="47"/>
        <v>28772.34</v>
      </c>
      <c r="I1652" s="16">
        <f t="shared" si="48"/>
        <v>28772.34</v>
      </c>
      <c r="J1652" s="208"/>
      <c r="K1652" s="18"/>
    </row>
    <row r="1653" spans="1:11" ht="39" customHeight="1" outlineLevel="1" x14ac:dyDescent="0.2">
      <c r="A1653" s="38" t="s">
        <v>1538</v>
      </c>
      <c r="B1653" s="53">
        <v>43209</v>
      </c>
      <c r="C1653" s="50">
        <v>43627</v>
      </c>
      <c r="D1653" s="65">
        <v>20</v>
      </c>
      <c r="E1653" s="62"/>
      <c r="F1653" s="55">
        <v>51882.35</v>
      </c>
      <c r="G1653" s="62"/>
      <c r="H1653" s="16">
        <f t="shared" si="47"/>
        <v>51882.35</v>
      </c>
      <c r="I1653" s="16">
        <f t="shared" si="48"/>
        <v>51882.35</v>
      </c>
      <c r="J1653" s="208"/>
      <c r="K1653" s="18"/>
    </row>
    <row r="1654" spans="1:11" ht="31.5" customHeight="1" outlineLevel="1" x14ac:dyDescent="0.2">
      <c r="A1654" s="38" t="s">
        <v>1453</v>
      </c>
      <c r="B1654" s="53">
        <v>43463</v>
      </c>
      <c r="C1654" s="50">
        <v>43550</v>
      </c>
      <c r="D1654" s="65">
        <v>60</v>
      </c>
      <c r="E1654" s="62"/>
      <c r="F1654" s="55">
        <v>7463.45</v>
      </c>
      <c r="G1654" s="62"/>
      <c r="H1654" s="16">
        <f t="shared" si="47"/>
        <v>7463.45</v>
      </c>
      <c r="I1654" s="16">
        <f t="shared" si="48"/>
        <v>7463.45</v>
      </c>
      <c r="J1654" s="208"/>
      <c r="K1654" s="18"/>
    </row>
    <row r="1655" spans="1:11" ht="39" customHeight="1" outlineLevel="1" x14ac:dyDescent="0.2">
      <c r="A1655" s="38" t="s">
        <v>1548</v>
      </c>
      <c r="B1655" s="53">
        <v>42387</v>
      </c>
      <c r="C1655" s="50">
        <v>43664</v>
      </c>
      <c r="D1655" s="65">
        <v>20</v>
      </c>
      <c r="E1655" s="62"/>
      <c r="F1655" s="55">
        <v>30509.1</v>
      </c>
      <c r="G1655" s="62"/>
      <c r="H1655" s="16">
        <f t="shared" si="47"/>
        <v>30509.1</v>
      </c>
      <c r="I1655" s="16">
        <f t="shared" si="48"/>
        <v>30509.1</v>
      </c>
      <c r="J1655" s="208"/>
      <c r="K1655" s="18"/>
    </row>
    <row r="1656" spans="1:11" ht="42.75" customHeight="1" outlineLevel="1" x14ac:dyDescent="0.2">
      <c r="A1656" s="37" t="s">
        <v>1476</v>
      </c>
      <c r="B1656" s="53">
        <v>43403</v>
      </c>
      <c r="C1656" s="50">
        <v>43585</v>
      </c>
      <c r="D1656" s="65">
        <v>80</v>
      </c>
      <c r="E1656" s="62"/>
      <c r="F1656" s="55">
        <v>3382.99</v>
      </c>
      <c r="G1656" s="62"/>
      <c r="H1656" s="16">
        <f t="shared" si="47"/>
        <v>3382.99</v>
      </c>
      <c r="I1656" s="16">
        <f t="shared" si="48"/>
        <v>3382.99</v>
      </c>
      <c r="J1656" s="208"/>
      <c r="K1656" s="18"/>
    </row>
    <row r="1657" spans="1:11" ht="42" customHeight="1" outlineLevel="1" x14ac:dyDescent="0.2">
      <c r="A1657" s="32" t="s">
        <v>1516</v>
      </c>
      <c r="B1657" s="53">
        <v>43504</v>
      </c>
      <c r="C1657" s="50">
        <v>43627</v>
      </c>
      <c r="D1657" s="65">
        <v>60</v>
      </c>
      <c r="E1657" s="62"/>
      <c r="F1657" s="55">
        <v>5613.7</v>
      </c>
      <c r="G1657" s="62"/>
      <c r="H1657" s="16">
        <f t="shared" si="47"/>
        <v>5613.7</v>
      </c>
      <c r="I1657" s="16">
        <f t="shared" si="48"/>
        <v>5613.7</v>
      </c>
      <c r="J1657" s="208"/>
      <c r="K1657" s="18"/>
    </row>
    <row r="1658" spans="1:11" ht="35.25" customHeight="1" outlineLevel="1" x14ac:dyDescent="0.2">
      <c r="A1658" s="37" t="s">
        <v>1488</v>
      </c>
      <c r="B1658" s="53">
        <v>43434</v>
      </c>
      <c r="C1658" s="50">
        <v>43616</v>
      </c>
      <c r="D1658" s="65">
        <v>40</v>
      </c>
      <c r="E1658" s="62"/>
      <c r="F1658" s="55">
        <v>8753.2199999999993</v>
      </c>
      <c r="G1658" s="62"/>
      <c r="H1658" s="16">
        <f t="shared" si="47"/>
        <v>8753.2199999999993</v>
      </c>
      <c r="I1658" s="16">
        <f t="shared" si="48"/>
        <v>8753.2199999999993</v>
      </c>
      <c r="J1658" s="208"/>
      <c r="K1658" s="18"/>
    </row>
    <row r="1659" spans="1:11" ht="45.75" customHeight="1" outlineLevel="1" x14ac:dyDescent="0.2">
      <c r="A1659" s="32" t="s">
        <v>1522</v>
      </c>
      <c r="B1659" s="53">
        <v>43504</v>
      </c>
      <c r="C1659" s="50">
        <v>43718</v>
      </c>
      <c r="D1659" s="65">
        <v>20</v>
      </c>
      <c r="E1659" s="62"/>
      <c r="F1659" s="55">
        <v>8959.6</v>
      </c>
      <c r="G1659" s="62"/>
      <c r="H1659" s="16">
        <f t="shared" si="47"/>
        <v>8959.6</v>
      </c>
      <c r="I1659" s="16">
        <f t="shared" si="48"/>
        <v>8959.6</v>
      </c>
      <c r="J1659" s="208"/>
      <c r="K1659" s="18"/>
    </row>
    <row r="1660" spans="1:11" ht="39" customHeight="1" outlineLevel="1" x14ac:dyDescent="0.2">
      <c r="A1660" s="32" t="s">
        <v>1517</v>
      </c>
      <c r="B1660" s="53">
        <v>43504</v>
      </c>
      <c r="C1660" s="50">
        <v>43686</v>
      </c>
      <c r="D1660" s="65">
        <v>40</v>
      </c>
      <c r="E1660" s="62"/>
      <c r="F1660" s="55">
        <v>7457.44</v>
      </c>
      <c r="G1660" s="62"/>
      <c r="H1660" s="16">
        <f t="shared" si="47"/>
        <v>7457.44</v>
      </c>
      <c r="I1660" s="16">
        <f t="shared" si="48"/>
        <v>7457.44</v>
      </c>
      <c r="J1660" s="208"/>
      <c r="K1660" s="18"/>
    </row>
    <row r="1661" spans="1:11" ht="29.25" customHeight="1" outlineLevel="1" x14ac:dyDescent="0.2">
      <c r="A1661" s="32" t="s">
        <v>1520</v>
      </c>
      <c r="B1661" s="53">
        <v>43507</v>
      </c>
      <c r="C1661" s="50">
        <v>43752</v>
      </c>
      <c r="D1661" s="65">
        <v>40</v>
      </c>
      <c r="E1661" s="62"/>
      <c r="F1661" s="55">
        <v>4408.3100000000004</v>
      </c>
      <c r="G1661" s="62"/>
      <c r="H1661" s="16">
        <f t="shared" si="47"/>
        <v>4408.3100000000004</v>
      </c>
      <c r="I1661" s="16">
        <f t="shared" si="48"/>
        <v>4408.3100000000004</v>
      </c>
      <c r="J1661" s="208"/>
      <c r="K1661" s="18"/>
    </row>
    <row r="1662" spans="1:11" ht="39" customHeight="1" outlineLevel="1" x14ac:dyDescent="0.2">
      <c r="A1662" s="37" t="s">
        <v>1482</v>
      </c>
      <c r="B1662" s="53">
        <v>43403</v>
      </c>
      <c r="C1662" s="50">
        <v>43613</v>
      </c>
      <c r="D1662" s="65">
        <v>40</v>
      </c>
      <c r="E1662" s="62"/>
      <c r="F1662" s="55">
        <v>4394.78</v>
      </c>
      <c r="G1662" s="62"/>
      <c r="H1662" s="16">
        <f t="shared" si="47"/>
        <v>4394.78</v>
      </c>
      <c r="I1662" s="16">
        <f t="shared" si="48"/>
        <v>4394.78</v>
      </c>
      <c r="J1662" s="208"/>
      <c r="K1662" s="18"/>
    </row>
    <row r="1663" spans="1:11" ht="52.5" customHeight="1" outlineLevel="1" x14ac:dyDescent="0.2">
      <c r="A1663" s="32" t="s">
        <v>1545</v>
      </c>
      <c r="B1663" s="53">
        <v>42306</v>
      </c>
      <c r="C1663" s="50" t="s">
        <v>1732</v>
      </c>
      <c r="D1663" s="65">
        <v>20</v>
      </c>
      <c r="E1663" s="62"/>
      <c r="F1663" s="55">
        <v>51302.84</v>
      </c>
      <c r="G1663" s="203">
        <v>280.75</v>
      </c>
      <c r="H1663" s="16">
        <f t="shared" si="47"/>
        <v>51583.59</v>
      </c>
      <c r="I1663" s="16">
        <f t="shared" si="48"/>
        <v>51583.59</v>
      </c>
      <c r="J1663" s="208"/>
      <c r="K1663" s="18"/>
    </row>
    <row r="1664" spans="1:11" ht="30" customHeight="1" outlineLevel="1" x14ac:dyDescent="0.2">
      <c r="A1664" s="32" t="s">
        <v>1511</v>
      </c>
      <c r="B1664" s="53">
        <v>43494</v>
      </c>
      <c r="C1664" s="50">
        <v>43703</v>
      </c>
      <c r="D1664" s="65">
        <v>40</v>
      </c>
      <c r="E1664" s="62"/>
      <c r="F1664" s="55">
        <v>4128.05</v>
      </c>
      <c r="G1664" s="62"/>
      <c r="H1664" s="16">
        <f t="shared" si="47"/>
        <v>4128.05</v>
      </c>
      <c r="I1664" s="16">
        <f t="shared" si="48"/>
        <v>4128.05</v>
      </c>
      <c r="J1664" s="208"/>
      <c r="K1664" s="18"/>
    </row>
    <row r="1665" spans="1:11" ht="39" customHeight="1" outlineLevel="1" x14ac:dyDescent="0.2">
      <c r="A1665" s="32" t="s">
        <v>1524</v>
      </c>
      <c r="B1665" s="53">
        <v>43507</v>
      </c>
      <c r="C1665" s="50">
        <v>43753</v>
      </c>
      <c r="D1665" s="65">
        <v>80</v>
      </c>
      <c r="E1665" s="62"/>
      <c r="F1665" s="55">
        <v>4128.05</v>
      </c>
      <c r="G1665" s="62"/>
      <c r="H1665" s="16">
        <f t="shared" si="47"/>
        <v>4128.05</v>
      </c>
      <c r="I1665" s="16">
        <f t="shared" si="48"/>
        <v>4128.05</v>
      </c>
      <c r="J1665" s="208"/>
      <c r="K1665" s="18"/>
    </row>
    <row r="1666" spans="1:11" ht="32.25" customHeight="1" outlineLevel="1" x14ac:dyDescent="0.2">
      <c r="A1666" s="32" t="s">
        <v>1503</v>
      </c>
      <c r="B1666" s="53">
        <v>43496</v>
      </c>
      <c r="C1666" s="50">
        <v>43678</v>
      </c>
      <c r="D1666" s="65">
        <v>40</v>
      </c>
      <c r="E1666" s="62"/>
      <c r="F1666" s="55">
        <v>5154</v>
      </c>
      <c r="G1666" s="62"/>
      <c r="H1666" s="16">
        <f t="shared" si="47"/>
        <v>5154</v>
      </c>
      <c r="I1666" s="16">
        <f t="shared" si="48"/>
        <v>5154</v>
      </c>
      <c r="J1666" s="208"/>
      <c r="K1666" s="18"/>
    </row>
    <row r="1667" spans="1:11" ht="39" customHeight="1" outlineLevel="1" x14ac:dyDescent="0.2">
      <c r="A1667" s="32" t="s">
        <v>1546</v>
      </c>
      <c r="B1667" s="53">
        <v>42172</v>
      </c>
      <c r="C1667" s="50">
        <v>43630</v>
      </c>
      <c r="D1667" s="65"/>
      <c r="E1667" s="55">
        <v>67987.539999999994</v>
      </c>
      <c r="F1667" s="55">
        <v>9177.42</v>
      </c>
      <c r="G1667" s="62"/>
      <c r="H1667" s="16">
        <f t="shared" ref="H1667:H1712" si="49">E1667+F1667+G1667</f>
        <v>77164.959999999992</v>
      </c>
      <c r="I1667" s="16">
        <f t="shared" ref="I1667:I1715" si="50">H1667</f>
        <v>77164.959999999992</v>
      </c>
      <c r="J1667" s="208"/>
      <c r="K1667" s="18"/>
    </row>
    <row r="1668" spans="1:11" ht="40.5" customHeight="1" outlineLevel="1" x14ac:dyDescent="0.2">
      <c r="A1668" s="38" t="s">
        <v>1450</v>
      </c>
      <c r="B1668" s="53">
        <v>43039</v>
      </c>
      <c r="C1668" s="50">
        <v>43546</v>
      </c>
      <c r="D1668" s="65">
        <v>20</v>
      </c>
      <c r="E1668" s="62"/>
      <c r="F1668" s="55">
        <v>3000</v>
      </c>
      <c r="G1668" s="62"/>
      <c r="H1668" s="16">
        <f t="shared" si="49"/>
        <v>3000</v>
      </c>
      <c r="I1668" s="16">
        <f t="shared" si="50"/>
        <v>3000</v>
      </c>
      <c r="J1668" s="208"/>
      <c r="K1668" s="18"/>
    </row>
    <row r="1669" spans="1:11" ht="51.75" customHeight="1" outlineLevel="1" x14ac:dyDescent="0.2">
      <c r="A1669" s="38" t="s">
        <v>1454</v>
      </c>
      <c r="B1669" s="53">
        <v>43098</v>
      </c>
      <c r="C1669" s="50">
        <v>43524</v>
      </c>
      <c r="D1669" s="65">
        <v>60</v>
      </c>
      <c r="E1669" s="62"/>
      <c r="F1669" s="55">
        <v>5572.87</v>
      </c>
      <c r="G1669" s="62"/>
      <c r="H1669" s="16">
        <f t="shared" si="49"/>
        <v>5572.87</v>
      </c>
      <c r="I1669" s="16">
        <f t="shared" si="50"/>
        <v>5572.87</v>
      </c>
      <c r="J1669" s="208"/>
      <c r="K1669" s="18"/>
    </row>
    <row r="1670" spans="1:11" ht="32.25" customHeight="1" outlineLevel="1" x14ac:dyDescent="0.2">
      <c r="A1670" s="32" t="s">
        <v>1509</v>
      </c>
      <c r="B1670" s="53">
        <v>43494</v>
      </c>
      <c r="C1670" s="50">
        <v>43697</v>
      </c>
      <c r="D1670" s="65">
        <v>40</v>
      </c>
      <c r="E1670" s="62"/>
      <c r="F1670" s="55">
        <v>8708.86</v>
      </c>
      <c r="G1670" s="62"/>
      <c r="H1670" s="16">
        <f t="shared" si="49"/>
        <v>8708.86</v>
      </c>
      <c r="I1670" s="16">
        <f t="shared" si="50"/>
        <v>8708.86</v>
      </c>
      <c r="J1670" s="208"/>
      <c r="K1670" s="18"/>
    </row>
    <row r="1671" spans="1:11" ht="39" customHeight="1" outlineLevel="1" x14ac:dyDescent="0.2">
      <c r="A1671" s="38" t="s">
        <v>1448</v>
      </c>
      <c r="B1671" s="53">
        <v>42886</v>
      </c>
      <c r="C1671" s="50">
        <v>43623</v>
      </c>
      <c r="D1671" s="65">
        <v>20</v>
      </c>
      <c r="E1671" s="68">
        <v>99000</v>
      </c>
      <c r="F1671" s="55">
        <v>15000</v>
      </c>
      <c r="G1671" s="62"/>
      <c r="H1671" s="16">
        <f t="shared" si="49"/>
        <v>114000</v>
      </c>
      <c r="I1671" s="16">
        <f t="shared" si="50"/>
        <v>114000</v>
      </c>
      <c r="J1671" s="208"/>
      <c r="K1671" s="18"/>
    </row>
    <row r="1672" spans="1:11" ht="42.75" customHeight="1" outlineLevel="1" x14ac:dyDescent="0.2">
      <c r="A1672" s="32" t="s">
        <v>1528</v>
      </c>
      <c r="B1672" s="53">
        <v>43535</v>
      </c>
      <c r="C1672" s="50">
        <v>43719</v>
      </c>
      <c r="D1672" s="65">
        <v>40</v>
      </c>
      <c r="E1672" s="62"/>
      <c r="F1672" s="55">
        <v>2248</v>
      </c>
      <c r="G1672" s="62"/>
      <c r="H1672" s="16">
        <f t="shared" si="49"/>
        <v>2248</v>
      </c>
      <c r="I1672" s="16">
        <f t="shared" si="50"/>
        <v>2248</v>
      </c>
      <c r="J1672" s="208"/>
      <c r="K1672" s="18"/>
    </row>
    <row r="1673" spans="1:11" ht="48.75" customHeight="1" outlineLevel="1" x14ac:dyDescent="0.2">
      <c r="A1673" s="144" t="s">
        <v>1464</v>
      </c>
      <c r="B1673" s="53">
        <v>43312</v>
      </c>
      <c r="C1673" s="50">
        <v>43646</v>
      </c>
      <c r="D1673" s="65">
        <v>20</v>
      </c>
      <c r="E1673" s="62"/>
      <c r="F1673" s="55">
        <v>4415.09</v>
      </c>
      <c r="G1673" s="62"/>
      <c r="H1673" s="16">
        <f t="shared" si="49"/>
        <v>4415.09</v>
      </c>
      <c r="I1673" s="16">
        <f t="shared" si="50"/>
        <v>4415.09</v>
      </c>
      <c r="J1673" s="208"/>
      <c r="K1673" s="18"/>
    </row>
    <row r="1674" spans="1:11" ht="30.75" customHeight="1" outlineLevel="1" x14ac:dyDescent="0.2">
      <c r="A1674" s="144" t="s">
        <v>1465</v>
      </c>
      <c r="B1674" s="53">
        <v>43343</v>
      </c>
      <c r="C1674" s="50">
        <v>43764</v>
      </c>
      <c r="D1674" s="65">
        <v>30</v>
      </c>
      <c r="E1674" s="62"/>
      <c r="F1674" s="55">
        <v>5093.41</v>
      </c>
      <c r="G1674" s="62"/>
      <c r="H1674" s="16">
        <f t="shared" si="49"/>
        <v>5093.41</v>
      </c>
      <c r="I1674" s="16">
        <f t="shared" si="50"/>
        <v>5093.41</v>
      </c>
      <c r="J1674" s="208"/>
      <c r="K1674" s="18"/>
    </row>
    <row r="1675" spans="1:11" ht="31.5" customHeight="1" outlineLevel="1" x14ac:dyDescent="0.2">
      <c r="A1675" s="37" t="s">
        <v>1481</v>
      </c>
      <c r="B1675" s="53">
        <v>43403</v>
      </c>
      <c r="C1675" s="50">
        <v>43612</v>
      </c>
      <c r="D1675" s="65">
        <v>50</v>
      </c>
      <c r="E1675" s="62"/>
      <c r="F1675" s="55">
        <v>4537.99</v>
      </c>
      <c r="G1675" s="62"/>
      <c r="H1675" s="16">
        <f t="shared" si="49"/>
        <v>4537.99</v>
      </c>
      <c r="I1675" s="16">
        <f t="shared" si="50"/>
        <v>4537.99</v>
      </c>
      <c r="J1675" s="208"/>
      <c r="K1675" s="18"/>
    </row>
    <row r="1676" spans="1:11" ht="39" customHeight="1" outlineLevel="1" x14ac:dyDescent="0.2">
      <c r="A1676" s="32" t="s">
        <v>1506</v>
      </c>
      <c r="B1676" s="53">
        <v>43496</v>
      </c>
      <c r="C1676" s="50">
        <v>43678</v>
      </c>
      <c r="D1676" s="65">
        <v>20</v>
      </c>
      <c r="E1676" s="62"/>
      <c r="F1676" s="55">
        <v>5114</v>
      </c>
      <c r="G1676" s="62"/>
      <c r="H1676" s="16">
        <f t="shared" si="49"/>
        <v>5114</v>
      </c>
      <c r="I1676" s="16">
        <f t="shared" si="50"/>
        <v>5114</v>
      </c>
      <c r="J1676" s="208"/>
      <c r="K1676" s="18"/>
    </row>
    <row r="1677" spans="1:11" ht="47.25" customHeight="1" outlineLevel="1" x14ac:dyDescent="0.2">
      <c r="A1677" s="38" t="s">
        <v>1541</v>
      </c>
      <c r="B1677" s="53">
        <v>43218</v>
      </c>
      <c r="C1677" s="50">
        <v>43552</v>
      </c>
      <c r="D1677" s="65">
        <v>40</v>
      </c>
      <c r="E1677" s="62"/>
      <c r="F1677" s="55">
        <v>4368.1499999999996</v>
      </c>
      <c r="G1677" s="62"/>
      <c r="H1677" s="16">
        <f t="shared" si="49"/>
        <v>4368.1499999999996</v>
      </c>
      <c r="I1677" s="16">
        <f t="shared" si="50"/>
        <v>4368.1499999999996</v>
      </c>
      <c r="J1677" s="208"/>
      <c r="K1677" s="18"/>
    </row>
    <row r="1678" spans="1:11" ht="39" customHeight="1" outlineLevel="1" x14ac:dyDescent="0.2">
      <c r="A1678" s="38" t="s">
        <v>1455</v>
      </c>
      <c r="B1678" s="53">
        <v>43159</v>
      </c>
      <c r="C1678" s="50">
        <v>43609</v>
      </c>
      <c r="D1678" s="65">
        <v>60</v>
      </c>
      <c r="E1678" s="62"/>
      <c r="F1678" s="55">
        <v>10025.11</v>
      </c>
      <c r="G1678" s="62"/>
      <c r="H1678" s="16">
        <f t="shared" si="49"/>
        <v>10025.11</v>
      </c>
      <c r="I1678" s="16">
        <f t="shared" si="50"/>
        <v>10025.11</v>
      </c>
      <c r="J1678" s="208"/>
      <c r="K1678" s="18"/>
    </row>
    <row r="1679" spans="1:11" ht="39" customHeight="1" outlineLevel="1" x14ac:dyDescent="0.2">
      <c r="A1679" s="32" t="s">
        <v>1512</v>
      </c>
      <c r="B1679" s="53">
        <v>43496</v>
      </c>
      <c r="C1679" s="50" t="s">
        <v>1681</v>
      </c>
      <c r="D1679" s="65">
        <v>40</v>
      </c>
      <c r="E1679" s="62"/>
      <c r="F1679" s="55">
        <v>5191</v>
      </c>
      <c r="G1679" s="62"/>
      <c r="H1679" s="16">
        <f t="shared" si="49"/>
        <v>5191</v>
      </c>
      <c r="I1679" s="16">
        <f t="shared" si="50"/>
        <v>5191</v>
      </c>
      <c r="J1679" s="208"/>
      <c r="K1679" s="18"/>
    </row>
    <row r="1680" spans="1:11" ht="42.75" customHeight="1" outlineLevel="1" x14ac:dyDescent="0.2">
      <c r="A1680" s="32" t="s">
        <v>1502</v>
      </c>
      <c r="B1680" s="53">
        <v>43496</v>
      </c>
      <c r="C1680" s="50">
        <v>43645</v>
      </c>
      <c r="D1680" s="65">
        <v>20</v>
      </c>
      <c r="E1680" s="62"/>
      <c r="F1680" s="55">
        <v>5231</v>
      </c>
      <c r="G1680" s="62"/>
      <c r="H1680" s="16">
        <f t="shared" si="49"/>
        <v>5231</v>
      </c>
      <c r="I1680" s="16">
        <f t="shared" si="50"/>
        <v>5231</v>
      </c>
      <c r="J1680" s="208"/>
      <c r="K1680" s="18"/>
    </row>
    <row r="1681" spans="1:11" ht="39" customHeight="1" outlineLevel="1" x14ac:dyDescent="0.2">
      <c r="A1681" s="38" t="s">
        <v>1449</v>
      </c>
      <c r="B1681" s="53">
        <v>42947</v>
      </c>
      <c r="C1681" s="50">
        <v>43585</v>
      </c>
      <c r="D1681" s="65">
        <v>40</v>
      </c>
      <c r="E1681" s="62"/>
      <c r="F1681" s="55">
        <v>23000</v>
      </c>
      <c r="G1681" s="68"/>
      <c r="H1681" s="16">
        <f t="shared" si="49"/>
        <v>23000</v>
      </c>
      <c r="I1681" s="16">
        <f t="shared" si="50"/>
        <v>23000</v>
      </c>
      <c r="J1681" s="208"/>
      <c r="K1681" s="18"/>
    </row>
    <row r="1682" spans="1:11" ht="39" customHeight="1" outlineLevel="1" x14ac:dyDescent="0.2">
      <c r="A1682" s="38" t="s">
        <v>1531</v>
      </c>
      <c r="B1682" s="53">
        <v>43131</v>
      </c>
      <c r="C1682" s="50">
        <v>43579</v>
      </c>
      <c r="D1682" s="65">
        <v>40</v>
      </c>
      <c r="E1682" s="62"/>
      <c r="F1682" s="55">
        <v>11613.28</v>
      </c>
      <c r="G1682" s="62"/>
      <c r="H1682" s="16">
        <f t="shared" si="49"/>
        <v>11613.28</v>
      </c>
      <c r="I1682" s="16">
        <f t="shared" si="50"/>
        <v>11613.28</v>
      </c>
      <c r="J1682" s="208"/>
      <c r="K1682" s="18"/>
    </row>
    <row r="1683" spans="1:11" ht="48.75" customHeight="1" outlineLevel="1" x14ac:dyDescent="0.2">
      <c r="A1683" s="38" t="s">
        <v>1555</v>
      </c>
      <c r="B1683" s="53">
        <v>42727</v>
      </c>
      <c r="C1683" s="50" t="s">
        <v>1682</v>
      </c>
      <c r="D1683" s="65"/>
      <c r="E1683" s="62"/>
      <c r="F1683" s="55">
        <v>3380.75</v>
      </c>
      <c r="G1683" s="68"/>
      <c r="H1683" s="16">
        <f t="shared" si="49"/>
        <v>3380.75</v>
      </c>
      <c r="I1683" s="16">
        <f t="shared" si="50"/>
        <v>3380.75</v>
      </c>
      <c r="J1683" s="208"/>
      <c r="K1683" s="18"/>
    </row>
    <row r="1684" spans="1:11" ht="45.75" customHeight="1" outlineLevel="1" x14ac:dyDescent="0.2">
      <c r="A1684" s="144" t="s">
        <v>1469</v>
      </c>
      <c r="B1684" s="53">
        <v>43371</v>
      </c>
      <c r="C1684" s="50">
        <v>43544</v>
      </c>
      <c r="D1684" s="65">
        <v>20</v>
      </c>
      <c r="E1684" s="62"/>
      <c r="F1684" s="55">
        <v>4656.91</v>
      </c>
      <c r="G1684" s="62"/>
      <c r="H1684" s="16">
        <f t="shared" si="49"/>
        <v>4656.91</v>
      </c>
      <c r="I1684" s="16">
        <f t="shared" si="50"/>
        <v>4656.91</v>
      </c>
      <c r="J1684" s="208"/>
      <c r="K1684" s="18"/>
    </row>
    <row r="1685" spans="1:11" ht="57" customHeight="1" outlineLevel="1" x14ac:dyDescent="0.2">
      <c r="A1685" s="144" t="s">
        <v>1504</v>
      </c>
      <c r="B1685" s="53">
        <v>43494</v>
      </c>
      <c r="C1685" s="50">
        <v>43633</v>
      </c>
      <c r="D1685" s="65">
        <v>40</v>
      </c>
      <c r="E1685" s="62"/>
      <c r="F1685" s="55">
        <v>3175.7</v>
      </c>
      <c r="G1685" s="62"/>
      <c r="H1685" s="16">
        <f t="shared" si="49"/>
        <v>3175.7</v>
      </c>
      <c r="I1685" s="16">
        <f t="shared" si="50"/>
        <v>3175.7</v>
      </c>
      <c r="J1685" s="208"/>
      <c r="K1685" s="18"/>
    </row>
    <row r="1686" spans="1:11" ht="57.75" customHeight="1" outlineLevel="1" x14ac:dyDescent="0.2">
      <c r="A1686" s="144" t="s">
        <v>1468</v>
      </c>
      <c r="B1686" s="53">
        <v>43371</v>
      </c>
      <c r="C1686" s="50">
        <v>43524</v>
      </c>
      <c r="D1686" s="65">
        <v>50</v>
      </c>
      <c r="E1686" s="62"/>
      <c r="F1686" s="55">
        <v>5239.0600000000004</v>
      </c>
      <c r="G1686" s="62"/>
      <c r="H1686" s="16">
        <f t="shared" si="49"/>
        <v>5239.0600000000004</v>
      </c>
      <c r="I1686" s="16">
        <f t="shared" si="50"/>
        <v>5239.0600000000004</v>
      </c>
      <c r="J1686" s="208"/>
      <c r="K1686" s="18"/>
    </row>
    <row r="1687" spans="1:11" ht="46.5" customHeight="1" outlineLevel="1" x14ac:dyDescent="0.2">
      <c r="A1687" s="38" t="s">
        <v>1543</v>
      </c>
      <c r="B1687" s="69"/>
      <c r="C1687" s="50">
        <v>43705</v>
      </c>
      <c r="D1687" s="65">
        <v>20</v>
      </c>
      <c r="E1687" s="62"/>
      <c r="F1687" s="55">
        <v>13662.8</v>
      </c>
      <c r="G1687" s="203">
        <v>280.75</v>
      </c>
      <c r="H1687" s="16">
        <f t="shared" si="49"/>
        <v>13943.55</v>
      </c>
      <c r="I1687" s="16">
        <f t="shared" si="50"/>
        <v>13943.55</v>
      </c>
      <c r="J1687" s="208"/>
      <c r="K1687" s="18"/>
    </row>
    <row r="1688" spans="1:11" ht="55.5" customHeight="1" outlineLevel="1" x14ac:dyDescent="0.2">
      <c r="A1688" s="32" t="s">
        <v>1500</v>
      </c>
      <c r="B1688" s="53">
        <v>43494</v>
      </c>
      <c r="C1688" s="50">
        <v>43664</v>
      </c>
      <c r="D1688" s="65">
        <v>80</v>
      </c>
      <c r="E1688" s="62"/>
      <c r="F1688" s="55">
        <v>4408.3100000000004</v>
      </c>
      <c r="G1688" s="62"/>
      <c r="H1688" s="16">
        <f t="shared" si="49"/>
        <v>4408.3100000000004</v>
      </c>
      <c r="I1688" s="16">
        <f t="shared" si="50"/>
        <v>4408.3100000000004</v>
      </c>
      <c r="J1688" s="208"/>
      <c r="K1688" s="18"/>
    </row>
    <row r="1689" spans="1:11" ht="57" customHeight="1" outlineLevel="1" x14ac:dyDescent="0.2">
      <c r="A1689" s="144" t="s">
        <v>1471</v>
      </c>
      <c r="B1689" s="53">
        <v>43371</v>
      </c>
      <c r="C1689" s="50">
        <v>43580</v>
      </c>
      <c r="D1689" s="65">
        <v>80</v>
      </c>
      <c r="E1689" s="62"/>
      <c r="F1689" s="55">
        <v>5890.8</v>
      </c>
      <c r="G1689" s="62"/>
      <c r="H1689" s="16">
        <f t="shared" si="49"/>
        <v>5890.8</v>
      </c>
      <c r="I1689" s="16">
        <f t="shared" si="50"/>
        <v>5890.8</v>
      </c>
      <c r="J1689" s="208"/>
      <c r="K1689" s="18"/>
    </row>
    <row r="1690" spans="1:11" ht="51.75" customHeight="1" outlineLevel="1" x14ac:dyDescent="0.2">
      <c r="A1690" s="32" t="s">
        <v>1498</v>
      </c>
      <c r="B1690" s="53">
        <v>43496</v>
      </c>
      <c r="C1690" s="50">
        <v>43650</v>
      </c>
      <c r="D1690" s="65">
        <v>40</v>
      </c>
      <c r="E1690" s="62"/>
      <c r="F1690" s="55">
        <v>5862</v>
      </c>
      <c r="G1690" s="62"/>
      <c r="H1690" s="16">
        <f t="shared" si="49"/>
        <v>5862</v>
      </c>
      <c r="I1690" s="16">
        <f t="shared" si="50"/>
        <v>5862</v>
      </c>
      <c r="J1690" s="208"/>
      <c r="K1690" s="18"/>
    </row>
    <row r="1691" spans="1:11" ht="39" customHeight="1" outlineLevel="1" x14ac:dyDescent="0.2">
      <c r="A1691" s="32" t="s">
        <v>1514</v>
      </c>
      <c r="B1691" s="53">
        <v>43487</v>
      </c>
      <c r="C1691" s="50">
        <v>43707</v>
      </c>
      <c r="D1691" s="65">
        <v>20</v>
      </c>
      <c r="E1691" s="62"/>
      <c r="F1691" s="55">
        <v>7120.08</v>
      </c>
      <c r="G1691" s="62"/>
      <c r="H1691" s="16">
        <f t="shared" si="49"/>
        <v>7120.08</v>
      </c>
      <c r="I1691" s="16">
        <f t="shared" si="50"/>
        <v>7120.08</v>
      </c>
      <c r="J1691" s="208"/>
      <c r="K1691" s="18"/>
    </row>
    <row r="1692" spans="1:11" ht="39" customHeight="1" outlineLevel="1" x14ac:dyDescent="0.2">
      <c r="A1692" s="38" t="s">
        <v>1452</v>
      </c>
      <c r="B1692" s="53">
        <v>43069</v>
      </c>
      <c r="C1692" s="50">
        <v>43804</v>
      </c>
      <c r="D1692" s="65">
        <v>20</v>
      </c>
      <c r="E1692" s="62"/>
      <c r="F1692" s="55">
        <v>15000</v>
      </c>
      <c r="G1692" s="62"/>
      <c r="H1692" s="16">
        <f t="shared" si="49"/>
        <v>15000</v>
      </c>
      <c r="I1692" s="16">
        <f t="shared" si="50"/>
        <v>15000</v>
      </c>
      <c r="J1692" s="208"/>
      <c r="K1692" s="18"/>
    </row>
    <row r="1693" spans="1:11" ht="39" customHeight="1" outlineLevel="1" x14ac:dyDescent="0.2">
      <c r="A1693" s="32" t="s">
        <v>1519</v>
      </c>
      <c r="B1693" s="53" t="s">
        <v>1683</v>
      </c>
      <c r="C1693" s="50">
        <v>43721</v>
      </c>
      <c r="D1693" s="65">
        <v>20</v>
      </c>
      <c r="E1693" s="62"/>
      <c r="F1693" s="55">
        <v>3243.17</v>
      </c>
      <c r="G1693" s="62"/>
      <c r="H1693" s="16">
        <f t="shared" si="49"/>
        <v>3243.17</v>
      </c>
      <c r="I1693" s="16">
        <f t="shared" si="50"/>
        <v>3243.17</v>
      </c>
      <c r="J1693" s="208"/>
      <c r="K1693" s="18"/>
    </row>
    <row r="1694" spans="1:11" ht="47.25" customHeight="1" outlineLevel="1" x14ac:dyDescent="0.2">
      <c r="A1694" s="38" t="s">
        <v>1549</v>
      </c>
      <c r="B1694" s="53">
        <v>43218</v>
      </c>
      <c r="C1694" s="50">
        <v>43733</v>
      </c>
      <c r="D1694" s="65">
        <v>30</v>
      </c>
      <c r="E1694" s="68">
        <v>42000</v>
      </c>
      <c r="F1694" s="55">
        <v>19502.580000000002</v>
      </c>
      <c r="G1694" s="62"/>
      <c r="H1694" s="16">
        <f t="shared" si="49"/>
        <v>61502.58</v>
      </c>
      <c r="I1694" s="16">
        <f t="shared" si="50"/>
        <v>61502.58</v>
      </c>
      <c r="J1694" s="208"/>
      <c r="K1694" s="18"/>
    </row>
    <row r="1695" spans="1:11" ht="45.75" customHeight="1" outlineLevel="1" x14ac:dyDescent="0.2">
      <c r="A1695" s="32" t="s">
        <v>1526</v>
      </c>
      <c r="B1695" s="53">
        <v>43535</v>
      </c>
      <c r="C1695" s="50">
        <v>43729</v>
      </c>
      <c r="D1695" s="65"/>
      <c r="E1695" s="62"/>
      <c r="F1695" s="55">
        <v>2190</v>
      </c>
      <c r="G1695" s="62"/>
      <c r="H1695" s="16">
        <f t="shared" si="49"/>
        <v>2190</v>
      </c>
      <c r="I1695" s="16">
        <f t="shared" si="50"/>
        <v>2190</v>
      </c>
      <c r="J1695" s="208"/>
      <c r="K1695" s="18"/>
    </row>
    <row r="1696" spans="1:11" ht="17.25" customHeight="1" outlineLevel="1" x14ac:dyDescent="0.2">
      <c r="A1696" s="37" t="s">
        <v>1480</v>
      </c>
      <c r="B1696" s="53">
        <v>43403</v>
      </c>
      <c r="C1696" s="50">
        <v>43607</v>
      </c>
      <c r="D1696" s="65">
        <v>80</v>
      </c>
      <c r="E1696" s="62"/>
      <c r="F1696" s="55">
        <v>4278.0200000000004</v>
      </c>
      <c r="G1696" s="62"/>
      <c r="H1696" s="16">
        <f t="shared" si="49"/>
        <v>4278.0200000000004</v>
      </c>
      <c r="I1696" s="16">
        <f t="shared" si="50"/>
        <v>4278.0200000000004</v>
      </c>
      <c r="J1696" s="208"/>
      <c r="K1696" s="18"/>
    </row>
    <row r="1697" spans="1:11" ht="24.75" customHeight="1" outlineLevel="1" x14ac:dyDescent="0.2">
      <c r="A1697" s="38" t="s">
        <v>1540</v>
      </c>
      <c r="B1697" s="53">
        <v>43218</v>
      </c>
      <c r="C1697" s="50">
        <v>43583</v>
      </c>
      <c r="D1697" s="65">
        <v>80</v>
      </c>
      <c r="E1697" s="62"/>
      <c r="F1697" s="55">
        <v>5572.87</v>
      </c>
      <c r="G1697" s="62"/>
      <c r="H1697" s="16">
        <f t="shared" si="49"/>
        <v>5572.87</v>
      </c>
      <c r="I1697" s="16">
        <f t="shared" si="50"/>
        <v>5572.87</v>
      </c>
      <c r="J1697" s="208"/>
      <c r="K1697" s="18"/>
    </row>
    <row r="1698" spans="1:11" ht="50.25" customHeight="1" outlineLevel="1" x14ac:dyDescent="0.2">
      <c r="A1698" s="38" t="s">
        <v>1462</v>
      </c>
      <c r="B1698" s="53">
        <v>43251</v>
      </c>
      <c r="C1698" s="50">
        <v>43710</v>
      </c>
      <c r="D1698" s="65">
        <v>30</v>
      </c>
      <c r="E1698" s="62"/>
      <c r="F1698" s="55">
        <v>9000.1</v>
      </c>
      <c r="G1698" s="62"/>
      <c r="H1698" s="16">
        <f t="shared" si="49"/>
        <v>9000.1</v>
      </c>
      <c r="I1698" s="16">
        <f t="shared" si="50"/>
        <v>9000.1</v>
      </c>
      <c r="J1698" s="208"/>
      <c r="K1698" s="18"/>
    </row>
    <row r="1699" spans="1:11" ht="39" customHeight="1" outlineLevel="1" x14ac:dyDescent="0.2">
      <c r="A1699" s="37" t="s">
        <v>1490</v>
      </c>
      <c r="B1699" s="53">
        <v>43434</v>
      </c>
      <c r="C1699" s="50">
        <v>43646</v>
      </c>
      <c r="D1699" s="65">
        <v>30</v>
      </c>
      <c r="E1699" s="62"/>
      <c r="F1699" s="55">
        <v>14830.31</v>
      </c>
      <c r="G1699" s="62"/>
      <c r="H1699" s="16">
        <f t="shared" si="49"/>
        <v>14830.31</v>
      </c>
      <c r="I1699" s="16">
        <f t="shared" si="50"/>
        <v>14830.31</v>
      </c>
      <c r="J1699" s="208"/>
      <c r="K1699" s="18"/>
    </row>
    <row r="1700" spans="1:11" ht="41.25" customHeight="1" outlineLevel="1" x14ac:dyDescent="0.2">
      <c r="A1700" s="37" t="s">
        <v>1486</v>
      </c>
      <c r="B1700" s="53">
        <v>43434</v>
      </c>
      <c r="C1700" s="50">
        <v>43599</v>
      </c>
      <c r="D1700" s="65">
        <v>20</v>
      </c>
      <c r="E1700" s="62"/>
      <c r="F1700" s="55">
        <v>4507.0600000000004</v>
      </c>
      <c r="G1700" s="62"/>
      <c r="H1700" s="16">
        <f t="shared" si="49"/>
        <v>4507.0600000000004</v>
      </c>
      <c r="I1700" s="16">
        <f t="shared" si="50"/>
        <v>4507.0600000000004</v>
      </c>
      <c r="J1700" s="208"/>
      <c r="K1700" s="18"/>
    </row>
    <row r="1701" spans="1:11" ht="33" customHeight="1" outlineLevel="1" x14ac:dyDescent="0.2">
      <c r="A1701" s="144" t="s">
        <v>1470</v>
      </c>
      <c r="B1701" s="53">
        <v>43371</v>
      </c>
      <c r="C1701" s="50">
        <v>43574</v>
      </c>
      <c r="D1701" s="65">
        <v>80</v>
      </c>
      <c r="E1701" s="62"/>
      <c r="F1701" s="55">
        <v>4882.71</v>
      </c>
      <c r="G1701" s="62"/>
      <c r="H1701" s="16">
        <f t="shared" si="49"/>
        <v>4882.71</v>
      </c>
      <c r="I1701" s="16">
        <f t="shared" si="50"/>
        <v>4882.71</v>
      </c>
      <c r="J1701" s="208"/>
      <c r="K1701" s="18"/>
    </row>
    <row r="1702" spans="1:11" ht="36.75" customHeight="1" outlineLevel="1" x14ac:dyDescent="0.2">
      <c r="A1702" s="144" t="s">
        <v>1466</v>
      </c>
      <c r="B1702" s="53">
        <v>43343</v>
      </c>
      <c r="C1702" s="50">
        <v>43500</v>
      </c>
      <c r="D1702" s="65">
        <v>60</v>
      </c>
      <c r="E1702" s="62"/>
      <c r="F1702" s="55">
        <v>5493.04</v>
      </c>
      <c r="G1702" s="62"/>
      <c r="H1702" s="16">
        <f t="shared" si="49"/>
        <v>5493.04</v>
      </c>
      <c r="I1702" s="16">
        <f t="shared" si="50"/>
        <v>5493.04</v>
      </c>
      <c r="J1702" s="208"/>
      <c r="K1702" s="18"/>
    </row>
    <row r="1703" spans="1:11" ht="45.75" customHeight="1" outlineLevel="1" x14ac:dyDescent="0.2">
      <c r="A1703" s="37" t="s">
        <v>1475</v>
      </c>
      <c r="B1703" s="53">
        <v>43403</v>
      </c>
      <c r="C1703" s="50">
        <v>43565</v>
      </c>
      <c r="D1703" s="65">
        <v>20</v>
      </c>
      <c r="E1703" s="62"/>
      <c r="F1703" s="55">
        <v>5770.57</v>
      </c>
      <c r="G1703" s="62"/>
      <c r="H1703" s="16">
        <f t="shared" si="49"/>
        <v>5770.57</v>
      </c>
      <c r="I1703" s="16">
        <f t="shared" si="50"/>
        <v>5770.57</v>
      </c>
      <c r="J1703" s="208"/>
      <c r="K1703" s="18"/>
    </row>
    <row r="1704" spans="1:11" ht="44.25" customHeight="1" outlineLevel="1" x14ac:dyDescent="0.2">
      <c r="A1704" s="37" t="s">
        <v>1505</v>
      </c>
      <c r="B1704" s="53">
        <v>43494</v>
      </c>
      <c r="C1704" s="50">
        <v>43678</v>
      </c>
      <c r="D1704" s="65">
        <v>20</v>
      </c>
      <c r="E1704" s="62"/>
      <c r="F1704" s="55">
        <v>3668.74</v>
      </c>
      <c r="G1704" s="62"/>
      <c r="H1704" s="16">
        <f t="shared" si="49"/>
        <v>3668.74</v>
      </c>
      <c r="I1704" s="16">
        <f t="shared" si="50"/>
        <v>3668.74</v>
      </c>
      <c r="J1704" s="208"/>
      <c r="K1704" s="18"/>
    </row>
    <row r="1705" spans="1:11" ht="48.75" customHeight="1" outlineLevel="1" x14ac:dyDescent="0.2">
      <c r="A1705" s="38" t="s">
        <v>1539</v>
      </c>
      <c r="B1705" s="53">
        <v>43218</v>
      </c>
      <c r="C1705" s="50">
        <v>43813</v>
      </c>
      <c r="D1705" s="65">
        <v>80</v>
      </c>
      <c r="E1705" s="62"/>
      <c r="F1705" s="55">
        <v>9541.26</v>
      </c>
      <c r="G1705" s="62"/>
      <c r="H1705" s="16">
        <f t="shared" si="49"/>
        <v>9541.26</v>
      </c>
      <c r="I1705" s="16">
        <f t="shared" si="50"/>
        <v>9541.26</v>
      </c>
      <c r="J1705" s="208"/>
      <c r="K1705" s="18"/>
    </row>
    <row r="1706" spans="1:11" ht="39" customHeight="1" outlineLevel="1" x14ac:dyDescent="0.2">
      <c r="A1706" s="38" t="s">
        <v>1537</v>
      </c>
      <c r="B1706" s="48"/>
      <c r="C1706" s="48"/>
      <c r="D1706" s="49"/>
      <c r="E1706" s="55"/>
      <c r="F1706" s="55"/>
      <c r="G1706" s="55"/>
      <c r="H1706" s="16"/>
      <c r="I1706" s="16"/>
      <c r="J1706" s="208"/>
      <c r="K1706" s="18"/>
    </row>
    <row r="1707" spans="1:11" ht="21" customHeight="1" outlineLevel="1" x14ac:dyDescent="0.2">
      <c r="A1707" s="38" t="s">
        <v>1684</v>
      </c>
      <c r="B1707" s="53">
        <v>42704</v>
      </c>
      <c r="C1707" s="50">
        <v>43830</v>
      </c>
      <c r="D1707" s="65">
        <v>70</v>
      </c>
      <c r="E1707" s="55">
        <v>32337.83</v>
      </c>
      <c r="F1707" s="55"/>
      <c r="G1707" s="55"/>
      <c r="H1707" s="16">
        <f>E1707+F1707+G1707</f>
        <v>32337.83</v>
      </c>
      <c r="I1707" s="16">
        <f>H1707</f>
        <v>32337.83</v>
      </c>
      <c r="J1707" s="208"/>
      <c r="K1707" s="18"/>
    </row>
    <row r="1708" spans="1:11" ht="39" customHeight="1" outlineLevel="1" x14ac:dyDescent="0.2">
      <c r="A1708" s="38" t="s">
        <v>1534</v>
      </c>
      <c r="B1708" s="69"/>
      <c r="C1708" s="50">
        <v>43830</v>
      </c>
      <c r="D1708" s="65">
        <v>20</v>
      </c>
      <c r="E1708" s="55">
        <v>21249.78</v>
      </c>
      <c r="F1708" s="55">
        <v>13870.14</v>
      </c>
      <c r="G1708" s="62"/>
      <c r="H1708" s="16">
        <f t="shared" si="49"/>
        <v>35119.919999999998</v>
      </c>
      <c r="I1708" s="16">
        <f t="shared" si="50"/>
        <v>35119.919999999998</v>
      </c>
      <c r="J1708" s="208"/>
      <c r="K1708" s="18"/>
    </row>
    <row r="1709" spans="1:11" ht="36.75" customHeight="1" outlineLevel="1" x14ac:dyDescent="0.2">
      <c r="A1709" s="38" t="s">
        <v>1551</v>
      </c>
      <c r="B1709" s="53"/>
      <c r="C1709" s="50"/>
      <c r="D1709" s="65"/>
      <c r="E1709" s="62"/>
      <c r="F1709" s="55">
        <f>SUM(F1710:F1711)</f>
        <v>121095.94</v>
      </c>
      <c r="G1709" s="55"/>
      <c r="H1709" s="16">
        <f t="shared" si="49"/>
        <v>121095.94</v>
      </c>
      <c r="I1709" s="16">
        <f t="shared" si="50"/>
        <v>121095.94</v>
      </c>
      <c r="J1709" s="208"/>
      <c r="K1709" s="18"/>
    </row>
    <row r="1710" spans="1:11" ht="14.25" customHeight="1" outlineLevel="1" x14ac:dyDescent="0.2">
      <c r="A1710" s="38" t="s">
        <v>1685</v>
      </c>
      <c r="B1710" s="53">
        <v>42858</v>
      </c>
      <c r="C1710" s="50">
        <v>43864</v>
      </c>
      <c r="D1710" s="65"/>
      <c r="E1710" s="62"/>
      <c r="F1710" s="55">
        <v>48000</v>
      </c>
      <c r="G1710" s="55"/>
      <c r="H1710" s="16"/>
      <c r="I1710" s="16"/>
      <c r="J1710" s="208"/>
      <c r="K1710" s="18"/>
    </row>
    <row r="1711" spans="1:11" ht="13.5" customHeight="1" outlineLevel="1" x14ac:dyDescent="0.2">
      <c r="A1711" s="38" t="s">
        <v>1686</v>
      </c>
      <c r="B1711" s="53">
        <v>43069</v>
      </c>
      <c r="C1711" s="50">
        <v>43615</v>
      </c>
      <c r="D1711" s="65"/>
      <c r="E1711" s="62"/>
      <c r="F1711" s="55">
        <v>73095.94</v>
      </c>
      <c r="G1711" s="55"/>
      <c r="H1711" s="16"/>
      <c r="I1711" s="16"/>
      <c r="J1711" s="208"/>
      <c r="K1711" s="18"/>
    </row>
    <row r="1712" spans="1:11" ht="38.25" customHeight="1" outlineLevel="1" x14ac:dyDescent="0.2">
      <c r="A1712" s="32" t="s">
        <v>1533</v>
      </c>
      <c r="B1712" s="53"/>
      <c r="C1712" s="50"/>
      <c r="D1712" s="65"/>
      <c r="E1712" s="55">
        <f>SUM(E1713:E1714)</f>
        <v>113945.7</v>
      </c>
      <c r="F1712" s="55"/>
      <c r="G1712" s="55"/>
      <c r="H1712" s="16">
        <f t="shared" si="49"/>
        <v>113945.7</v>
      </c>
      <c r="I1712" s="16">
        <f t="shared" si="50"/>
        <v>113945.7</v>
      </c>
      <c r="J1712" s="208"/>
      <c r="K1712" s="18"/>
    </row>
    <row r="1713" spans="1:11" ht="16.5" customHeight="1" outlineLevel="1" x14ac:dyDescent="0.2">
      <c r="A1713" s="32" t="s">
        <v>1734</v>
      </c>
      <c r="B1713" s="53">
        <v>43430</v>
      </c>
      <c r="C1713" s="50">
        <v>43703</v>
      </c>
      <c r="D1713" s="65">
        <v>20</v>
      </c>
      <c r="E1713" s="55">
        <v>67702.31</v>
      </c>
      <c r="F1713" s="55"/>
      <c r="G1713" s="55"/>
      <c r="H1713" s="16"/>
      <c r="I1713" s="16"/>
      <c r="J1713" s="208"/>
      <c r="K1713" s="18"/>
    </row>
    <row r="1714" spans="1:11" ht="14.25" customHeight="1" outlineLevel="1" x14ac:dyDescent="0.2">
      <c r="A1714" s="32" t="s">
        <v>1687</v>
      </c>
      <c r="B1714" s="53">
        <v>43284</v>
      </c>
      <c r="C1714" s="50">
        <v>43710</v>
      </c>
      <c r="D1714" s="65">
        <v>40</v>
      </c>
      <c r="E1714" s="55">
        <v>46243.39</v>
      </c>
      <c r="F1714" s="55"/>
      <c r="G1714" s="55"/>
      <c r="H1714" s="16"/>
      <c r="I1714" s="16"/>
      <c r="J1714" s="208"/>
      <c r="K1714" s="18"/>
    </row>
    <row r="1715" spans="1:11" ht="39.75" customHeight="1" outlineLevel="1" x14ac:dyDescent="0.2">
      <c r="A1715" s="38" t="s">
        <v>1550</v>
      </c>
      <c r="B1715" s="53"/>
      <c r="C1715" s="50"/>
      <c r="D1715" s="65">
        <v>20</v>
      </c>
      <c r="E1715" s="55" t="s">
        <v>1735</v>
      </c>
      <c r="F1715" s="55">
        <f>SUM(F1716:F1718)</f>
        <v>22023.33</v>
      </c>
      <c r="G1715" s="55"/>
      <c r="H1715" s="16">
        <f>SUM(E1715:G1715)</f>
        <v>22023.33</v>
      </c>
      <c r="I1715" s="16">
        <f t="shared" si="50"/>
        <v>22023.33</v>
      </c>
      <c r="J1715" s="208"/>
      <c r="K1715" s="18"/>
    </row>
    <row r="1716" spans="1:11" ht="15.75" customHeight="1" outlineLevel="1" x14ac:dyDescent="0.2">
      <c r="A1716" s="32" t="s">
        <v>1688</v>
      </c>
      <c r="B1716" s="53">
        <v>42698</v>
      </c>
      <c r="C1716" s="50">
        <v>43793</v>
      </c>
      <c r="D1716" s="65"/>
      <c r="E1716" s="55"/>
      <c r="F1716" s="55">
        <v>5000</v>
      </c>
      <c r="G1716" s="55"/>
      <c r="H1716" s="16"/>
      <c r="I1716" s="16"/>
      <c r="J1716" s="208"/>
      <c r="K1716" s="18"/>
    </row>
    <row r="1717" spans="1:11" ht="16.5" customHeight="1" outlineLevel="1" x14ac:dyDescent="0.2">
      <c r="A1717" s="32" t="s">
        <v>1689</v>
      </c>
      <c r="B1717" s="53">
        <v>43158</v>
      </c>
      <c r="C1717" s="50">
        <v>43704</v>
      </c>
      <c r="D1717" s="65"/>
      <c r="E1717" s="55"/>
      <c r="F1717" s="55">
        <v>11820.48</v>
      </c>
      <c r="G1717" s="55"/>
      <c r="H1717" s="16"/>
      <c r="I1717" s="16"/>
      <c r="J1717" s="208"/>
      <c r="K1717" s="18"/>
    </row>
    <row r="1718" spans="1:11" ht="16.5" customHeight="1" outlineLevel="1" x14ac:dyDescent="0.2">
      <c r="A1718" s="32" t="s">
        <v>1690</v>
      </c>
      <c r="B1718" s="53">
        <v>43179</v>
      </c>
      <c r="C1718" s="50">
        <v>43605</v>
      </c>
      <c r="D1718" s="65"/>
      <c r="E1718" s="55"/>
      <c r="F1718" s="55">
        <v>5202.8500000000004</v>
      </c>
      <c r="G1718" s="55"/>
      <c r="H1718" s="16"/>
      <c r="I1718" s="16"/>
      <c r="J1718" s="208"/>
      <c r="K1718" s="18"/>
    </row>
    <row r="1719" spans="1:11" ht="12.75" x14ac:dyDescent="0.2">
      <c r="A1719" s="124"/>
      <c r="B1719" s="48"/>
      <c r="C1719" s="48"/>
      <c r="D1719" s="49"/>
      <c r="E1719" s="70">
        <f>SUM(E1601:E1718)</f>
        <v>652178.41</v>
      </c>
      <c r="F1719" s="70">
        <f>SUM(F1601:F1718)</f>
        <v>1340369.7400000002</v>
      </c>
      <c r="G1719" s="70">
        <f>SUM(G1601:G1718)</f>
        <v>842.25</v>
      </c>
      <c r="H1719" s="24">
        <f>SUM(H1601:H1718)</f>
        <v>1726139.7100000007</v>
      </c>
      <c r="I1719" s="24">
        <f>SUM(I1601:I1718)</f>
        <v>1726139.7100000007</v>
      </c>
      <c r="J1719" s="208"/>
      <c r="K1719" s="18"/>
    </row>
    <row r="1720" spans="1:11" x14ac:dyDescent="0.2">
      <c r="A1720" s="124"/>
      <c r="B1720" s="48"/>
      <c r="C1720" s="48"/>
      <c r="D1720" s="49"/>
      <c r="E1720" s="202"/>
      <c r="F1720" s="202"/>
      <c r="G1720" s="202"/>
      <c r="H1720" s="30"/>
      <c r="I1720" s="16"/>
      <c r="J1720" s="208"/>
      <c r="K1720" s="18"/>
    </row>
    <row r="1721" spans="1:11" ht="24" x14ac:dyDescent="0.2">
      <c r="A1721" s="149" t="s">
        <v>1700</v>
      </c>
      <c r="B1721" s="50"/>
      <c r="C1721" s="67"/>
      <c r="D1721" s="175"/>
      <c r="E1721" s="207"/>
      <c r="F1721" s="207"/>
      <c r="G1721" s="207"/>
      <c r="H1721" s="92"/>
      <c r="I1721" s="92"/>
      <c r="J1721" s="244"/>
      <c r="K1721" s="18"/>
    </row>
    <row r="1722" spans="1:11" ht="48" x14ac:dyDescent="0.2">
      <c r="A1722" s="125" t="s">
        <v>1701</v>
      </c>
      <c r="B1722" s="50">
        <v>42674</v>
      </c>
      <c r="C1722" s="45">
        <v>43895</v>
      </c>
      <c r="D1722" s="46">
        <v>20</v>
      </c>
      <c r="E1722" s="63"/>
      <c r="F1722" s="63">
        <v>43496.76</v>
      </c>
      <c r="G1722" s="63"/>
      <c r="H1722" s="16">
        <f>F1722+E1722+G1722</f>
        <v>43496.76</v>
      </c>
      <c r="I1722" s="92">
        <f>H1722</f>
        <v>43496.76</v>
      </c>
      <c r="J1722" s="245"/>
      <c r="K1722" s="18"/>
    </row>
    <row r="1723" spans="1:11" x14ac:dyDescent="0.2">
      <c r="A1723" s="149"/>
      <c r="B1723" s="45"/>
      <c r="C1723" s="45"/>
      <c r="D1723" s="52"/>
      <c r="E1723" s="42">
        <f>SUM(E1722:E1722)</f>
        <v>0</v>
      </c>
      <c r="F1723" s="42">
        <f>SUM(F1722:F1722)</f>
        <v>43496.76</v>
      </c>
      <c r="G1723" s="42">
        <f>SUM(G1722:G1722)</f>
        <v>0</v>
      </c>
      <c r="H1723" s="16">
        <f>SUM(H1722:H1722)</f>
        <v>43496.76</v>
      </c>
      <c r="I1723" s="16">
        <f>SUM(I1722:I1722)</f>
        <v>43496.76</v>
      </c>
      <c r="J1723" s="246"/>
      <c r="K1723" s="18"/>
    </row>
    <row r="1724" spans="1:11" x14ac:dyDescent="0.2">
      <c r="A1724" s="124"/>
      <c r="B1724" s="48"/>
      <c r="C1724" s="48"/>
      <c r="D1724" s="49"/>
      <c r="E1724" s="202"/>
      <c r="F1724" s="202"/>
      <c r="G1724" s="202"/>
      <c r="H1724" s="16"/>
      <c r="I1724" s="16"/>
      <c r="J1724" s="208"/>
      <c r="K1724" s="18"/>
    </row>
    <row r="1725" spans="1:11" ht="24" x14ac:dyDescent="0.2">
      <c r="A1725" s="150" t="s">
        <v>1702</v>
      </c>
      <c r="B1725" s="45"/>
      <c r="C1725" s="50"/>
      <c r="D1725" s="172"/>
      <c r="E1725" s="247"/>
      <c r="F1725" s="247"/>
      <c r="G1725" s="247"/>
      <c r="H1725" s="92"/>
      <c r="I1725" s="92"/>
      <c r="J1725" s="248"/>
      <c r="K1725" s="248"/>
    </row>
    <row r="1726" spans="1:11" ht="24" outlineLevel="1" x14ac:dyDescent="0.2">
      <c r="A1726" s="133" t="s">
        <v>1703</v>
      </c>
      <c r="B1726" s="45"/>
      <c r="C1726" s="50"/>
      <c r="D1726" s="172"/>
      <c r="E1726" s="235"/>
      <c r="F1726" s="235"/>
      <c r="G1726" s="247"/>
      <c r="H1726" s="110"/>
      <c r="I1726" s="110"/>
      <c r="J1726" s="248"/>
      <c r="K1726" s="248"/>
    </row>
    <row r="1727" spans="1:11" ht="12.75" outlineLevel="1" x14ac:dyDescent="0.2">
      <c r="A1727" s="133" t="s">
        <v>1704</v>
      </c>
      <c r="B1727" s="45">
        <v>42690</v>
      </c>
      <c r="C1727" s="50">
        <v>43621</v>
      </c>
      <c r="D1727" s="172">
        <v>10</v>
      </c>
      <c r="E1727" s="216"/>
      <c r="F1727" s="216">
        <v>25438</v>
      </c>
      <c r="G1727" s="63"/>
      <c r="H1727" s="110">
        <v>25438</v>
      </c>
      <c r="I1727" s="110">
        <v>25438</v>
      </c>
      <c r="J1727" s="248"/>
      <c r="K1727" s="248"/>
    </row>
    <row r="1728" spans="1:11" ht="24" outlineLevel="1" x14ac:dyDescent="0.2">
      <c r="A1728" s="133" t="s">
        <v>1705</v>
      </c>
      <c r="B1728" s="45"/>
      <c r="C1728" s="50"/>
      <c r="D1728" s="172"/>
      <c r="E1728" s="216"/>
      <c r="F1728" s="216"/>
      <c r="G1728" s="63"/>
      <c r="H1728" s="110"/>
      <c r="I1728" s="92"/>
      <c r="J1728" s="248"/>
      <c r="K1728" s="248"/>
    </row>
    <row r="1729" spans="1:11" ht="12.75" outlineLevel="1" x14ac:dyDescent="0.2">
      <c r="A1729" s="133" t="s">
        <v>1706</v>
      </c>
      <c r="B1729" s="45">
        <v>42888</v>
      </c>
      <c r="C1729" s="50">
        <v>43646</v>
      </c>
      <c r="D1729" s="172">
        <v>50</v>
      </c>
      <c r="E1729" s="216">
        <v>195790.17</v>
      </c>
      <c r="F1729" s="216">
        <v>19810.91</v>
      </c>
      <c r="G1729" s="63"/>
      <c r="H1729" s="110">
        <v>215601.08</v>
      </c>
      <c r="I1729" s="92">
        <v>215601.08</v>
      </c>
      <c r="J1729" s="248"/>
      <c r="K1729" s="248"/>
    </row>
    <row r="1730" spans="1:11" ht="24" outlineLevel="1" x14ac:dyDescent="0.2">
      <c r="A1730" s="151" t="s">
        <v>1707</v>
      </c>
      <c r="B1730" s="45"/>
      <c r="C1730" s="45"/>
      <c r="D1730" s="62"/>
      <c r="E1730" s="216"/>
      <c r="F1730" s="63"/>
      <c r="G1730" s="63"/>
      <c r="H1730" s="16"/>
      <c r="I1730" s="16"/>
      <c r="J1730" s="248"/>
      <c r="K1730" s="248"/>
    </row>
    <row r="1731" spans="1:11" outlineLevel="1" x14ac:dyDescent="0.2">
      <c r="A1731" s="151" t="s">
        <v>1708</v>
      </c>
      <c r="B1731" s="45">
        <v>42356</v>
      </c>
      <c r="C1731" s="45">
        <v>43709</v>
      </c>
      <c r="D1731" s="62">
        <v>10</v>
      </c>
      <c r="E1731" s="216"/>
      <c r="F1731" s="63">
        <v>2140.58</v>
      </c>
      <c r="G1731" s="63">
        <v>35448</v>
      </c>
      <c r="H1731" s="16">
        <v>37588.58</v>
      </c>
      <c r="I1731" s="16">
        <v>37588.58</v>
      </c>
      <c r="J1731" s="248"/>
      <c r="K1731" s="248"/>
    </row>
    <row r="1732" spans="1:11" ht="24" outlineLevel="1" x14ac:dyDescent="0.2">
      <c r="A1732" s="151" t="s">
        <v>1709</v>
      </c>
      <c r="B1732" s="45"/>
      <c r="C1732" s="45"/>
      <c r="D1732" s="62"/>
      <c r="E1732" s="216"/>
      <c r="F1732" s="63"/>
      <c r="G1732" s="63"/>
      <c r="H1732" s="16"/>
      <c r="I1732" s="16"/>
      <c r="J1732" s="248"/>
      <c r="K1732" s="248"/>
    </row>
    <row r="1733" spans="1:11" outlineLevel="1" x14ac:dyDescent="0.2">
      <c r="A1733" s="151" t="s">
        <v>1710</v>
      </c>
      <c r="B1733" s="45">
        <v>42356</v>
      </c>
      <c r="C1733" s="45">
        <v>43555</v>
      </c>
      <c r="D1733" s="62">
        <v>10</v>
      </c>
      <c r="E1733" s="216"/>
      <c r="F1733" s="63"/>
      <c r="G1733" s="63">
        <v>46568</v>
      </c>
      <c r="H1733" s="16">
        <v>46568</v>
      </c>
      <c r="I1733" s="16">
        <v>46568</v>
      </c>
      <c r="J1733" s="248"/>
      <c r="K1733" s="248"/>
    </row>
    <row r="1734" spans="1:11" ht="24" outlineLevel="1" x14ac:dyDescent="0.2">
      <c r="A1734" s="133" t="s">
        <v>1711</v>
      </c>
      <c r="B1734" s="45"/>
      <c r="C1734" s="50"/>
      <c r="D1734" s="65"/>
      <c r="E1734" s="216"/>
      <c r="F1734" s="216"/>
      <c r="G1734" s="63"/>
      <c r="H1734" s="110"/>
      <c r="I1734" s="92"/>
      <c r="J1734" s="249"/>
      <c r="K1734" s="249"/>
    </row>
    <row r="1735" spans="1:11" outlineLevel="1" x14ac:dyDescent="0.2">
      <c r="A1735" s="152" t="s">
        <v>1712</v>
      </c>
      <c r="B1735" s="45">
        <v>43082</v>
      </c>
      <c r="C1735" s="50">
        <v>43677</v>
      </c>
      <c r="D1735" s="65">
        <v>10</v>
      </c>
      <c r="E1735" s="216"/>
      <c r="F1735" s="216">
        <v>20000</v>
      </c>
      <c r="G1735" s="63"/>
      <c r="H1735" s="110">
        <v>20000</v>
      </c>
      <c r="I1735" s="16">
        <v>20000</v>
      </c>
      <c r="J1735" s="249"/>
      <c r="K1735" s="249"/>
    </row>
    <row r="1736" spans="1:11" ht="24" outlineLevel="1" x14ac:dyDescent="0.2">
      <c r="A1736" s="32" t="s">
        <v>1713</v>
      </c>
      <c r="B1736" s="250"/>
      <c r="C1736" s="251"/>
      <c r="D1736" s="62"/>
      <c r="E1736" s="63"/>
      <c r="F1736" s="63"/>
      <c r="G1736" s="63"/>
      <c r="H1736" s="16"/>
      <c r="I1736" s="16"/>
      <c r="J1736" s="249"/>
      <c r="K1736" s="249"/>
    </row>
    <row r="1737" spans="1:11" outlineLevel="1" x14ac:dyDescent="0.2">
      <c r="A1737" s="91" t="s">
        <v>1714</v>
      </c>
      <c r="B1737" s="45">
        <v>43131</v>
      </c>
      <c r="C1737" s="45">
        <v>43677</v>
      </c>
      <c r="D1737" s="62">
        <v>40</v>
      </c>
      <c r="E1737" s="63"/>
      <c r="F1737" s="63"/>
      <c r="G1737" s="63">
        <v>71254</v>
      </c>
      <c r="H1737" s="16">
        <v>71254</v>
      </c>
      <c r="I1737" s="16">
        <v>71254</v>
      </c>
      <c r="J1737" s="249"/>
      <c r="K1737" s="249"/>
    </row>
    <row r="1738" spans="1:11" ht="24" outlineLevel="1" x14ac:dyDescent="0.2">
      <c r="A1738" s="32" t="s">
        <v>1715</v>
      </c>
      <c r="B1738" s="45"/>
      <c r="C1738" s="45"/>
      <c r="D1738" s="62"/>
      <c r="E1738" s="63"/>
      <c r="F1738" s="63"/>
      <c r="G1738" s="63"/>
      <c r="H1738" s="16"/>
      <c r="I1738" s="16"/>
      <c r="J1738" s="249"/>
      <c r="K1738" s="249"/>
    </row>
    <row r="1739" spans="1:11" outlineLevel="1" x14ac:dyDescent="0.2">
      <c r="A1739" s="32" t="s">
        <v>1716</v>
      </c>
      <c r="B1739" s="45">
        <v>43435</v>
      </c>
      <c r="C1739" s="45">
        <v>43665</v>
      </c>
      <c r="D1739" s="62">
        <v>30</v>
      </c>
      <c r="E1739" s="63"/>
      <c r="F1739" s="63"/>
      <c r="G1739" s="63">
        <v>3000</v>
      </c>
      <c r="H1739" s="16">
        <v>3000</v>
      </c>
      <c r="I1739" s="16">
        <v>3000</v>
      </c>
      <c r="J1739" s="249"/>
      <c r="K1739" s="249"/>
    </row>
    <row r="1740" spans="1:11" outlineLevel="1" x14ac:dyDescent="0.2">
      <c r="A1740" s="32" t="s">
        <v>1717</v>
      </c>
      <c r="B1740" s="45"/>
      <c r="C1740" s="45"/>
      <c r="D1740" s="62"/>
      <c r="E1740" s="63"/>
      <c r="F1740" s="63"/>
      <c r="G1740" s="63"/>
      <c r="H1740" s="16"/>
      <c r="I1740" s="16"/>
      <c r="J1740" s="249"/>
      <c r="K1740" s="249"/>
    </row>
    <row r="1741" spans="1:11" outlineLevel="1" x14ac:dyDescent="0.2">
      <c r="A1741" s="91" t="s">
        <v>1718</v>
      </c>
      <c r="B1741" s="45">
        <v>43435</v>
      </c>
      <c r="C1741" s="45">
        <v>43671</v>
      </c>
      <c r="D1741" s="62">
        <v>30</v>
      </c>
      <c r="E1741" s="63"/>
      <c r="F1741" s="63"/>
      <c r="G1741" s="63">
        <v>3000</v>
      </c>
      <c r="H1741" s="16">
        <v>3000</v>
      </c>
      <c r="I1741" s="16">
        <v>3000</v>
      </c>
      <c r="J1741" s="249"/>
      <c r="K1741" s="249"/>
    </row>
    <row r="1742" spans="1:11" outlineLevel="1" x14ac:dyDescent="0.2">
      <c r="A1742" s="91" t="s">
        <v>1719</v>
      </c>
      <c r="B1742" s="45">
        <v>43435</v>
      </c>
      <c r="C1742" s="45">
        <v>43676</v>
      </c>
      <c r="D1742" s="62">
        <v>30</v>
      </c>
      <c r="E1742" s="63"/>
      <c r="F1742" s="63"/>
      <c r="G1742" s="63">
        <v>3000</v>
      </c>
      <c r="H1742" s="16">
        <v>3000</v>
      </c>
      <c r="I1742" s="16">
        <v>3000</v>
      </c>
      <c r="J1742" s="249"/>
      <c r="K1742" s="249"/>
    </row>
    <row r="1743" spans="1:11" outlineLevel="1" x14ac:dyDescent="0.2">
      <c r="A1743" s="91" t="s">
        <v>1720</v>
      </c>
      <c r="B1743" s="45">
        <v>43435</v>
      </c>
      <c r="C1743" s="45">
        <v>43634</v>
      </c>
      <c r="D1743" s="62">
        <v>30</v>
      </c>
      <c r="E1743" s="63"/>
      <c r="F1743" s="63"/>
      <c r="G1743" s="63">
        <v>2000</v>
      </c>
      <c r="H1743" s="16">
        <v>2000</v>
      </c>
      <c r="I1743" s="16">
        <v>2000</v>
      </c>
      <c r="J1743" s="249"/>
      <c r="K1743" s="249"/>
    </row>
    <row r="1744" spans="1:11" outlineLevel="1" x14ac:dyDescent="0.2">
      <c r="A1744" s="91" t="s">
        <v>1721</v>
      </c>
      <c r="B1744" s="45">
        <v>43435</v>
      </c>
      <c r="C1744" s="45">
        <v>43719</v>
      </c>
      <c r="D1744" s="62">
        <v>30</v>
      </c>
      <c r="E1744" s="63"/>
      <c r="F1744" s="63"/>
      <c r="G1744" s="63">
        <v>6000</v>
      </c>
      <c r="H1744" s="16">
        <v>6000</v>
      </c>
      <c r="I1744" s="16">
        <v>6000</v>
      </c>
      <c r="J1744" s="249"/>
      <c r="K1744" s="249"/>
    </row>
    <row r="1745" spans="1:11" ht="24" outlineLevel="1" x14ac:dyDescent="0.2">
      <c r="A1745" s="32" t="s">
        <v>1722</v>
      </c>
      <c r="B1745" s="45">
        <v>43435</v>
      </c>
      <c r="C1745" s="45">
        <v>43853</v>
      </c>
      <c r="D1745" s="62">
        <v>30</v>
      </c>
      <c r="E1745" s="63">
        <v>35244.94</v>
      </c>
      <c r="F1745" s="63">
        <v>3061.37</v>
      </c>
      <c r="G1745" s="63"/>
      <c r="H1745" s="16">
        <v>38306.31</v>
      </c>
      <c r="I1745" s="16">
        <v>38306.31</v>
      </c>
      <c r="J1745" s="249"/>
      <c r="K1745" s="249"/>
    </row>
    <row r="1746" spans="1:11" ht="24" outlineLevel="1" x14ac:dyDescent="0.2">
      <c r="A1746" s="144" t="s">
        <v>1723</v>
      </c>
      <c r="B1746" s="45"/>
      <c r="C1746" s="45"/>
      <c r="D1746" s="62"/>
      <c r="E1746" s="63"/>
      <c r="F1746" s="63"/>
      <c r="G1746" s="63"/>
      <c r="H1746" s="16"/>
      <c r="I1746" s="16"/>
      <c r="J1746" s="249"/>
      <c r="K1746" s="249"/>
    </row>
    <row r="1747" spans="1:11" outlineLevel="1" x14ac:dyDescent="0.2">
      <c r="A1747" s="91" t="s">
        <v>1724</v>
      </c>
      <c r="B1747" s="45">
        <v>43115</v>
      </c>
      <c r="C1747" s="45">
        <v>43662</v>
      </c>
      <c r="D1747" s="62">
        <v>90</v>
      </c>
      <c r="E1747" s="63">
        <v>60290.63</v>
      </c>
      <c r="F1747" s="63">
        <v>3061.37</v>
      </c>
      <c r="G1747" s="63"/>
      <c r="H1747" s="16">
        <f>SUM(E1747:G1747)</f>
        <v>63352</v>
      </c>
      <c r="I1747" s="16">
        <v>63352</v>
      </c>
      <c r="J1747" s="249"/>
      <c r="K1747" s="249"/>
    </row>
    <row r="1748" spans="1:11" ht="24" outlineLevel="1" x14ac:dyDescent="0.2">
      <c r="A1748" s="144" t="s">
        <v>1725</v>
      </c>
      <c r="B1748" s="45"/>
      <c r="C1748" s="45"/>
      <c r="D1748" s="62"/>
      <c r="E1748" s="63">
        <f>E1749</f>
        <v>0</v>
      </c>
      <c r="F1748" s="63">
        <f>F1749</f>
        <v>0</v>
      </c>
      <c r="G1748" s="63"/>
      <c r="H1748" s="16"/>
      <c r="I1748" s="16"/>
      <c r="J1748" s="249"/>
      <c r="K1748" s="249"/>
    </row>
    <row r="1749" spans="1:11" outlineLevel="1" x14ac:dyDescent="0.2">
      <c r="A1749" s="32" t="s">
        <v>1726</v>
      </c>
      <c r="B1749" s="45">
        <v>43474</v>
      </c>
      <c r="C1749" s="45">
        <v>43585</v>
      </c>
      <c r="D1749" s="62">
        <v>80</v>
      </c>
      <c r="E1749" s="63"/>
      <c r="F1749" s="63"/>
      <c r="G1749" s="63">
        <v>98668</v>
      </c>
      <c r="H1749" s="16">
        <v>98668</v>
      </c>
      <c r="I1749" s="16">
        <v>98668</v>
      </c>
      <c r="J1749" s="249"/>
      <c r="K1749" s="249"/>
    </row>
    <row r="1750" spans="1:11" ht="36" outlineLevel="1" x14ac:dyDescent="0.2">
      <c r="A1750" s="32" t="s">
        <v>1727</v>
      </c>
      <c r="B1750" s="45">
        <v>43497</v>
      </c>
      <c r="C1750" s="45">
        <v>43646</v>
      </c>
      <c r="D1750" s="62">
        <v>93</v>
      </c>
      <c r="E1750" s="63">
        <v>45078.03</v>
      </c>
      <c r="F1750" s="63"/>
      <c r="G1750" s="63"/>
      <c r="H1750" s="16">
        <v>45078.03</v>
      </c>
      <c r="I1750" s="16">
        <v>45078.03</v>
      </c>
      <c r="J1750" s="249"/>
      <c r="K1750" s="249"/>
    </row>
    <row r="1751" spans="1:11" ht="36" outlineLevel="1" x14ac:dyDescent="0.2">
      <c r="A1751" s="32" t="s">
        <v>1728</v>
      </c>
      <c r="B1751" s="45">
        <v>43451</v>
      </c>
      <c r="C1751" s="45">
        <v>43646</v>
      </c>
      <c r="D1751" s="62">
        <v>98</v>
      </c>
      <c r="E1751" s="63">
        <v>192990.26</v>
      </c>
      <c r="F1751" s="63"/>
      <c r="G1751" s="63"/>
      <c r="H1751" s="16">
        <v>192990.26</v>
      </c>
      <c r="I1751" s="16">
        <v>192990.26</v>
      </c>
      <c r="J1751" s="249"/>
      <c r="K1751" s="249"/>
    </row>
    <row r="1752" spans="1:11" ht="24" outlineLevel="1" x14ac:dyDescent="0.2">
      <c r="A1752" s="32" t="s">
        <v>1729</v>
      </c>
      <c r="B1752" s="45">
        <v>43439</v>
      </c>
      <c r="C1752" s="45">
        <v>43646</v>
      </c>
      <c r="D1752" s="62">
        <v>70</v>
      </c>
      <c r="E1752" s="63">
        <v>192990.26</v>
      </c>
      <c r="F1752" s="63"/>
      <c r="G1752" s="63"/>
      <c r="H1752" s="16">
        <v>192990.26</v>
      </c>
      <c r="I1752" s="16">
        <v>192990.26</v>
      </c>
      <c r="J1752" s="249"/>
      <c r="K1752" s="249"/>
    </row>
    <row r="1753" spans="1:11" ht="24" outlineLevel="1" x14ac:dyDescent="0.2">
      <c r="A1753" s="32" t="s">
        <v>1730</v>
      </c>
      <c r="B1753" s="45"/>
      <c r="C1753" s="45"/>
      <c r="D1753" s="62"/>
      <c r="E1753" s="63"/>
      <c r="F1753" s="63"/>
      <c r="G1753" s="63"/>
      <c r="H1753" s="16"/>
      <c r="I1753" s="16"/>
      <c r="J1753" s="249"/>
      <c r="K1753" s="249"/>
    </row>
    <row r="1754" spans="1:11" outlineLevel="1" x14ac:dyDescent="0.2">
      <c r="A1754" s="153" t="s">
        <v>1731</v>
      </c>
      <c r="B1754" s="45">
        <v>43230</v>
      </c>
      <c r="C1754" s="45">
        <v>43961</v>
      </c>
      <c r="D1754" s="62">
        <v>90</v>
      </c>
      <c r="E1754" s="63"/>
      <c r="F1754" s="63"/>
      <c r="G1754" s="63">
        <v>72724</v>
      </c>
      <c r="H1754" s="16">
        <v>72724</v>
      </c>
      <c r="I1754" s="36">
        <v>72724</v>
      </c>
      <c r="J1754" s="249"/>
      <c r="K1754" s="249"/>
    </row>
    <row r="1755" spans="1:11" ht="12.75" x14ac:dyDescent="0.2">
      <c r="A1755" s="154"/>
      <c r="B1755" s="73"/>
      <c r="C1755" s="45"/>
      <c r="D1755" s="173"/>
      <c r="E1755" s="42">
        <f>SUM(E1725:E1754)</f>
        <v>722384.29</v>
      </c>
      <c r="F1755" s="42">
        <f>SUM(F1725:F1754)</f>
        <v>73512.23</v>
      </c>
      <c r="G1755" s="42">
        <f>SUM(G1725:G1754)</f>
        <v>341662</v>
      </c>
      <c r="H1755" s="43">
        <f>SUM(H1725:H1754)</f>
        <v>1137558.52</v>
      </c>
      <c r="I1755" s="43">
        <f>SUM(I1725:I1754)</f>
        <v>1137558.52</v>
      </c>
      <c r="J1755" s="252"/>
      <c r="K1755" s="252"/>
    </row>
    <row r="1756" spans="1:11" x14ac:dyDescent="0.2">
      <c r="A1756" s="124"/>
      <c r="B1756" s="48"/>
      <c r="C1756" s="48"/>
      <c r="D1756" s="49"/>
      <c r="E1756" s="202"/>
      <c r="F1756" s="202"/>
      <c r="G1756" s="202"/>
      <c r="H1756" s="16"/>
      <c r="I1756" s="16"/>
      <c r="J1756" s="208"/>
      <c r="K1756" s="18"/>
    </row>
    <row r="1757" spans="1:11" ht="24" x14ac:dyDescent="0.2">
      <c r="A1757" s="150" t="s">
        <v>1828</v>
      </c>
      <c r="B1757" s="228"/>
      <c r="C1757" s="228"/>
      <c r="D1757" s="177"/>
      <c r="E1757" s="55"/>
      <c r="F1757" s="55"/>
      <c r="G1757" s="55"/>
      <c r="H1757" s="30"/>
      <c r="I1757" s="30"/>
      <c r="J1757" s="208"/>
      <c r="K1757" s="18"/>
    </row>
    <row r="1758" spans="1:11" ht="24" outlineLevel="1" x14ac:dyDescent="0.2">
      <c r="A1758" s="155" t="s">
        <v>1820</v>
      </c>
      <c r="B1758" s="83"/>
      <c r="C1758" s="22"/>
      <c r="D1758" s="23">
        <v>10</v>
      </c>
      <c r="E1758" s="29">
        <v>0</v>
      </c>
      <c r="F1758" s="29">
        <v>7000</v>
      </c>
      <c r="G1758" s="29"/>
      <c r="H1758" s="30">
        <f>E1758+F1758+G1758</f>
        <v>7000</v>
      </c>
      <c r="I1758" s="30">
        <v>7000</v>
      </c>
      <c r="J1758" s="208"/>
      <c r="K1758" s="18"/>
    </row>
    <row r="1759" spans="1:11" ht="24" outlineLevel="1" x14ac:dyDescent="0.2">
      <c r="A1759" s="155" t="s">
        <v>1821</v>
      </c>
      <c r="B1759" s="83">
        <v>43100</v>
      </c>
      <c r="C1759" s="22">
        <v>43665</v>
      </c>
      <c r="D1759" s="23">
        <v>10</v>
      </c>
      <c r="E1759" s="29">
        <v>0</v>
      </c>
      <c r="F1759" s="29">
        <f>F1758</f>
        <v>7000</v>
      </c>
      <c r="G1759" s="29"/>
      <c r="H1759" s="30">
        <f>H1758</f>
        <v>7000</v>
      </c>
      <c r="I1759" s="30">
        <f>I1758</f>
        <v>7000</v>
      </c>
      <c r="J1759" s="208"/>
      <c r="K1759" s="18"/>
    </row>
    <row r="1760" spans="1:11" ht="24" outlineLevel="1" x14ac:dyDescent="0.2">
      <c r="A1760" s="155" t="s">
        <v>1822</v>
      </c>
      <c r="B1760" s="83"/>
      <c r="C1760" s="22"/>
      <c r="D1760" s="23">
        <v>10</v>
      </c>
      <c r="E1760" s="29"/>
      <c r="F1760" s="29">
        <f>F1761</f>
        <v>15000</v>
      </c>
      <c r="G1760" s="29"/>
      <c r="H1760" s="30">
        <f>E1760+F1760+G1760</f>
        <v>15000</v>
      </c>
      <c r="I1760" s="30">
        <f>I1761</f>
        <v>15000</v>
      </c>
      <c r="J1760" s="208"/>
      <c r="K1760" s="18"/>
    </row>
    <row r="1761" spans="1:11" ht="24" outlineLevel="1" x14ac:dyDescent="0.2">
      <c r="A1761" s="155" t="s">
        <v>1823</v>
      </c>
      <c r="B1761" s="83">
        <v>43008</v>
      </c>
      <c r="C1761" s="22">
        <v>43820</v>
      </c>
      <c r="D1761" s="23">
        <v>10</v>
      </c>
      <c r="E1761" s="29"/>
      <c r="F1761" s="29">
        <v>15000</v>
      </c>
      <c r="G1761" s="29"/>
      <c r="H1761" s="30">
        <f>E1761+F1761+G1761</f>
        <v>15000</v>
      </c>
      <c r="I1761" s="30">
        <v>15000</v>
      </c>
      <c r="J1761" s="208"/>
      <c r="K1761" s="18"/>
    </row>
    <row r="1762" spans="1:11" ht="24" outlineLevel="1" x14ac:dyDescent="0.2">
      <c r="A1762" s="155" t="s">
        <v>1824</v>
      </c>
      <c r="B1762" s="83">
        <v>42644</v>
      </c>
      <c r="C1762" s="22"/>
      <c r="D1762" s="23">
        <v>20</v>
      </c>
      <c r="E1762" s="29">
        <f>E1763</f>
        <v>48994.97</v>
      </c>
      <c r="F1762" s="29">
        <f>F1763</f>
        <v>3131.53</v>
      </c>
      <c r="G1762" s="29"/>
      <c r="H1762" s="30">
        <f>H1763</f>
        <v>52126.5</v>
      </c>
      <c r="I1762" s="30">
        <v>52126.5</v>
      </c>
      <c r="J1762" s="208"/>
      <c r="K1762" s="18"/>
    </row>
    <row r="1763" spans="1:11" ht="96" outlineLevel="1" x14ac:dyDescent="0.2">
      <c r="A1763" s="155" t="s">
        <v>1825</v>
      </c>
      <c r="B1763" s="83"/>
      <c r="C1763" s="22" t="s">
        <v>1826</v>
      </c>
      <c r="D1763" s="23">
        <v>20</v>
      </c>
      <c r="E1763" s="29">
        <v>48994.97</v>
      </c>
      <c r="F1763" s="29">
        <v>3131.53</v>
      </c>
      <c r="G1763" s="29"/>
      <c r="H1763" s="30">
        <f>E1763+F1763+G1763</f>
        <v>52126.5</v>
      </c>
      <c r="I1763" s="30">
        <v>52126.5</v>
      </c>
      <c r="J1763" s="208"/>
      <c r="K1763" s="18"/>
    </row>
    <row r="1764" spans="1:11" outlineLevel="1" x14ac:dyDescent="0.2">
      <c r="A1764" s="155" t="s">
        <v>1827</v>
      </c>
      <c r="B1764" s="83">
        <v>43521</v>
      </c>
      <c r="C1764" s="22">
        <v>43654</v>
      </c>
      <c r="D1764" s="23">
        <v>5</v>
      </c>
      <c r="E1764" s="29"/>
      <c r="F1764" s="29">
        <v>11528</v>
      </c>
      <c r="G1764" s="29"/>
      <c r="H1764" s="30">
        <f>E1764+F1764+G1764</f>
        <v>11528</v>
      </c>
      <c r="I1764" s="30">
        <v>11528</v>
      </c>
      <c r="J1764" s="208"/>
      <c r="K1764" s="18"/>
    </row>
    <row r="1765" spans="1:11" x14ac:dyDescent="0.2">
      <c r="A1765" s="38"/>
      <c r="B1765" s="83"/>
      <c r="C1765" s="83"/>
      <c r="D1765" s="23"/>
      <c r="E1765" s="30">
        <f>E1758+E1760+E1762+E1764</f>
        <v>48994.97</v>
      </c>
      <c r="F1765" s="30">
        <f>F1758+F1760+F1762+F1764</f>
        <v>36659.53</v>
      </c>
      <c r="G1765" s="30">
        <f>SUM(G1757:G1762)</f>
        <v>0</v>
      </c>
      <c r="H1765" s="30">
        <f>H1758+H1760+H1762+H1764</f>
        <v>85654.5</v>
      </c>
      <c r="I1765" s="30">
        <f>I1758+I1760+I1762+I1764</f>
        <v>85654.5</v>
      </c>
      <c r="J1765" s="208"/>
      <c r="K1765" s="18"/>
    </row>
    <row r="1766" spans="1:11" x14ac:dyDescent="0.2">
      <c r="A1766" s="129"/>
      <c r="B1766" s="228"/>
      <c r="C1766" s="228"/>
      <c r="D1766" s="177"/>
      <c r="E1766" s="55"/>
      <c r="F1766" s="55"/>
      <c r="G1766" s="55"/>
      <c r="H1766" s="30"/>
      <c r="I1766" s="30"/>
      <c r="J1766" s="208"/>
      <c r="K1766" s="18"/>
    </row>
    <row r="1767" spans="1:11" ht="24" x14ac:dyDescent="0.2">
      <c r="A1767" s="156" t="s">
        <v>252</v>
      </c>
      <c r="B1767" s="253"/>
      <c r="C1767" s="254"/>
      <c r="D1767" s="178"/>
      <c r="E1767" s="255"/>
      <c r="F1767" s="86"/>
      <c r="G1767" s="256"/>
      <c r="H1767" s="115"/>
      <c r="I1767" s="116"/>
      <c r="J1767" s="208"/>
      <c r="K1767" s="18"/>
    </row>
    <row r="1768" spans="1:11" outlineLevel="1" x14ac:dyDescent="0.2">
      <c r="A1768" s="157" t="s">
        <v>598</v>
      </c>
      <c r="B1768" s="253"/>
      <c r="C1768" s="253"/>
      <c r="D1768" s="179"/>
      <c r="E1768" s="257">
        <v>8018.53</v>
      </c>
      <c r="F1768" s="258"/>
      <c r="G1768" s="258">
        <v>0</v>
      </c>
      <c r="H1768" s="117">
        <v>8018.53</v>
      </c>
      <c r="I1768" s="117">
        <v>8018.53</v>
      </c>
      <c r="J1768" s="208"/>
      <c r="K1768" s="18"/>
    </row>
    <row r="1769" spans="1:11" outlineLevel="1" x14ac:dyDescent="0.2">
      <c r="A1769" s="158" t="s">
        <v>1832</v>
      </c>
      <c r="B1769" s="253">
        <v>43433</v>
      </c>
      <c r="C1769" s="253">
        <v>43830</v>
      </c>
      <c r="D1769" s="179">
        <v>10</v>
      </c>
      <c r="E1769" s="257">
        <v>942.68</v>
      </c>
      <c r="F1769" s="258"/>
      <c r="G1769" s="258"/>
      <c r="H1769" s="117">
        <v>942.68</v>
      </c>
      <c r="I1769" s="117">
        <v>942.68</v>
      </c>
      <c r="J1769" s="208"/>
      <c r="K1769" s="18"/>
    </row>
    <row r="1770" spans="1:11" outlineLevel="1" x14ac:dyDescent="0.2">
      <c r="A1770" s="158" t="s">
        <v>1833</v>
      </c>
      <c r="B1770" s="253">
        <v>43433</v>
      </c>
      <c r="C1770" s="253">
        <v>43830</v>
      </c>
      <c r="D1770" s="179">
        <v>10</v>
      </c>
      <c r="E1770" s="259">
        <v>471.34</v>
      </c>
      <c r="F1770" s="258"/>
      <c r="G1770" s="258"/>
      <c r="H1770" s="118">
        <v>471.34</v>
      </c>
      <c r="I1770" s="118">
        <v>471.34</v>
      </c>
      <c r="J1770" s="208"/>
      <c r="K1770" s="18"/>
    </row>
    <row r="1771" spans="1:11" outlineLevel="1" x14ac:dyDescent="0.2">
      <c r="A1771" s="158" t="s">
        <v>1834</v>
      </c>
      <c r="B1771" s="253">
        <v>43497</v>
      </c>
      <c r="C1771" s="253">
        <v>43830</v>
      </c>
      <c r="D1771" s="179">
        <v>10</v>
      </c>
      <c r="E1771" s="259">
        <v>773.16</v>
      </c>
      <c r="F1771" s="258"/>
      <c r="G1771" s="258"/>
      <c r="H1771" s="118">
        <v>773.16</v>
      </c>
      <c r="I1771" s="118">
        <v>773.16</v>
      </c>
      <c r="J1771" s="208"/>
      <c r="K1771" s="18"/>
    </row>
    <row r="1772" spans="1:11" outlineLevel="1" x14ac:dyDescent="0.2">
      <c r="A1772" s="158" t="s">
        <v>1835</v>
      </c>
      <c r="B1772" s="253">
        <v>43433</v>
      </c>
      <c r="C1772" s="253">
        <v>43830</v>
      </c>
      <c r="D1772" s="179">
        <v>10</v>
      </c>
      <c r="E1772" s="257">
        <v>100.98</v>
      </c>
      <c r="F1772" s="258"/>
      <c r="G1772" s="258"/>
      <c r="H1772" s="117">
        <v>100.98</v>
      </c>
      <c r="I1772" s="117">
        <v>100.98</v>
      </c>
      <c r="J1772" s="208"/>
      <c r="K1772" s="18"/>
    </row>
    <row r="1773" spans="1:11" outlineLevel="1" x14ac:dyDescent="0.2">
      <c r="A1773" s="158" t="s">
        <v>1836</v>
      </c>
      <c r="B1773" s="253">
        <v>43433</v>
      </c>
      <c r="C1773" s="253">
        <v>43830</v>
      </c>
      <c r="D1773" s="179">
        <v>10</v>
      </c>
      <c r="E1773" s="257">
        <v>146.44</v>
      </c>
      <c r="F1773" s="258"/>
      <c r="G1773" s="258"/>
      <c r="H1773" s="117">
        <v>146.44</v>
      </c>
      <c r="I1773" s="117">
        <v>146.44</v>
      </c>
      <c r="J1773" s="208"/>
      <c r="K1773" s="18"/>
    </row>
    <row r="1774" spans="1:11" outlineLevel="1" x14ac:dyDescent="0.2">
      <c r="A1774" s="158" t="s">
        <v>1837</v>
      </c>
      <c r="B1774" s="253">
        <v>43433</v>
      </c>
      <c r="C1774" s="253">
        <v>43830</v>
      </c>
      <c r="D1774" s="179">
        <v>10</v>
      </c>
      <c r="E1774" s="257">
        <v>146.44</v>
      </c>
      <c r="F1774" s="258"/>
      <c r="G1774" s="258"/>
      <c r="H1774" s="117">
        <v>146.44</v>
      </c>
      <c r="I1774" s="117">
        <v>146.44</v>
      </c>
      <c r="J1774" s="208"/>
      <c r="K1774" s="18"/>
    </row>
    <row r="1775" spans="1:11" outlineLevel="1" x14ac:dyDescent="0.2">
      <c r="A1775" s="158" t="s">
        <v>1838</v>
      </c>
      <c r="B1775" s="253">
        <v>43433</v>
      </c>
      <c r="C1775" s="253">
        <v>43830</v>
      </c>
      <c r="D1775" s="179">
        <v>10</v>
      </c>
      <c r="E1775" s="257">
        <v>146.44</v>
      </c>
      <c r="F1775" s="258"/>
      <c r="G1775" s="258"/>
      <c r="H1775" s="117">
        <v>146.44</v>
      </c>
      <c r="I1775" s="117">
        <v>146.44</v>
      </c>
      <c r="J1775" s="208"/>
      <c r="K1775" s="18"/>
    </row>
    <row r="1776" spans="1:11" outlineLevel="1" x14ac:dyDescent="0.2">
      <c r="A1776" s="158" t="s">
        <v>1839</v>
      </c>
      <c r="B1776" s="253">
        <v>43433</v>
      </c>
      <c r="C1776" s="253">
        <v>43830</v>
      </c>
      <c r="D1776" s="179">
        <v>10</v>
      </c>
      <c r="E1776" s="257">
        <v>578.41999999999996</v>
      </c>
      <c r="F1776" s="258"/>
      <c r="G1776" s="258"/>
      <c r="H1776" s="117">
        <v>578.41999999999996</v>
      </c>
      <c r="I1776" s="117">
        <v>578.41999999999996</v>
      </c>
      <c r="J1776" s="208"/>
      <c r="K1776" s="18"/>
    </row>
    <row r="1777" spans="1:11" outlineLevel="1" x14ac:dyDescent="0.2">
      <c r="A1777" s="158" t="s">
        <v>1840</v>
      </c>
      <c r="B1777" s="253">
        <v>43433</v>
      </c>
      <c r="C1777" s="253">
        <v>43830</v>
      </c>
      <c r="D1777" s="179">
        <v>10</v>
      </c>
      <c r="E1777" s="257">
        <v>578.41999999999996</v>
      </c>
      <c r="F1777" s="258"/>
      <c r="G1777" s="258"/>
      <c r="H1777" s="117">
        <v>578.41999999999996</v>
      </c>
      <c r="I1777" s="117">
        <v>578.41999999999996</v>
      </c>
      <c r="J1777" s="208"/>
      <c r="K1777" s="18"/>
    </row>
    <row r="1778" spans="1:11" outlineLevel="1" x14ac:dyDescent="0.2">
      <c r="A1778" s="158" t="s">
        <v>1841</v>
      </c>
      <c r="B1778" s="253">
        <v>43433</v>
      </c>
      <c r="C1778" s="253">
        <v>43830</v>
      </c>
      <c r="D1778" s="179">
        <v>10</v>
      </c>
      <c r="E1778" s="259">
        <v>2192.34</v>
      </c>
      <c r="F1778" s="258"/>
      <c r="G1778" s="258"/>
      <c r="H1778" s="118">
        <v>2192.34</v>
      </c>
      <c r="I1778" s="118">
        <v>2192.34</v>
      </c>
      <c r="J1778" s="208"/>
      <c r="K1778" s="18"/>
    </row>
    <row r="1779" spans="1:11" outlineLevel="1" x14ac:dyDescent="0.2">
      <c r="A1779" s="158" t="s">
        <v>1842</v>
      </c>
      <c r="B1779" s="253">
        <v>43433</v>
      </c>
      <c r="C1779" s="253">
        <v>43830</v>
      </c>
      <c r="D1779" s="179">
        <v>10</v>
      </c>
      <c r="E1779" s="259">
        <v>1941.87</v>
      </c>
      <c r="F1779" s="258"/>
      <c r="G1779" s="258"/>
      <c r="H1779" s="118">
        <v>1941.87</v>
      </c>
      <c r="I1779" s="118">
        <v>1941.87</v>
      </c>
      <c r="J1779" s="208"/>
      <c r="K1779" s="18"/>
    </row>
    <row r="1780" spans="1:11" outlineLevel="1" x14ac:dyDescent="0.2">
      <c r="A1780" s="157" t="s">
        <v>599</v>
      </c>
      <c r="B1780" s="253"/>
      <c r="C1780" s="253"/>
      <c r="D1780" s="179"/>
      <c r="E1780" s="257">
        <v>17828.07</v>
      </c>
      <c r="F1780" s="258"/>
      <c r="G1780" s="258">
        <v>0</v>
      </c>
      <c r="H1780" s="117">
        <v>17828.07</v>
      </c>
      <c r="I1780" s="117">
        <v>17828.07</v>
      </c>
      <c r="J1780" s="208"/>
      <c r="K1780" s="18"/>
    </row>
    <row r="1781" spans="1:11" outlineLevel="1" x14ac:dyDescent="0.2">
      <c r="A1781" s="158" t="s">
        <v>1843</v>
      </c>
      <c r="B1781" s="253">
        <v>43433</v>
      </c>
      <c r="C1781" s="253">
        <v>43830</v>
      </c>
      <c r="D1781" s="179">
        <v>10</v>
      </c>
      <c r="E1781" s="259">
        <v>1443.69</v>
      </c>
      <c r="F1781" s="258"/>
      <c r="G1781" s="258"/>
      <c r="H1781" s="118">
        <v>1443.69</v>
      </c>
      <c r="I1781" s="118">
        <v>1443.69</v>
      </c>
      <c r="J1781" s="208"/>
      <c r="K1781" s="18"/>
    </row>
    <row r="1782" spans="1:11" outlineLevel="1" x14ac:dyDescent="0.2">
      <c r="A1782" s="158" t="s">
        <v>1844</v>
      </c>
      <c r="B1782" s="253">
        <v>43433</v>
      </c>
      <c r="C1782" s="253">
        <v>43830</v>
      </c>
      <c r="D1782" s="179">
        <v>10</v>
      </c>
      <c r="E1782" s="259">
        <v>259.66000000000003</v>
      </c>
      <c r="F1782" s="258"/>
      <c r="G1782" s="258"/>
      <c r="H1782" s="118">
        <v>259.66000000000003</v>
      </c>
      <c r="I1782" s="118">
        <v>259.66000000000003</v>
      </c>
      <c r="J1782" s="208"/>
      <c r="K1782" s="18"/>
    </row>
    <row r="1783" spans="1:11" outlineLevel="1" x14ac:dyDescent="0.2">
      <c r="A1783" s="158" t="s">
        <v>1845</v>
      </c>
      <c r="B1783" s="253">
        <v>43433</v>
      </c>
      <c r="C1783" s="253">
        <v>43830</v>
      </c>
      <c r="D1783" s="179">
        <v>10</v>
      </c>
      <c r="E1783" s="259">
        <v>259.66000000000003</v>
      </c>
      <c r="F1783" s="258"/>
      <c r="G1783" s="258"/>
      <c r="H1783" s="118">
        <v>259.66000000000003</v>
      </c>
      <c r="I1783" s="118">
        <v>259.66000000000003</v>
      </c>
      <c r="J1783" s="208"/>
      <c r="K1783" s="18"/>
    </row>
    <row r="1784" spans="1:11" outlineLevel="1" x14ac:dyDescent="0.2">
      <c r="A1784" s="158" t="s">
        <v>1846</v>
      </c>
      <c r="B1784" s="253">
        <v>43433</v>
      </c>
      <c r="C1784" s="253">
        <v>43830</v>
      </c>
      <c r="D1784" s="179">
        <v>10</v>
      </c>
      <c r="E1784" s="259">
        <v>259.66000000000003</v>
      </c>
      <c r="F1784" s="258"/>
      <c r="G1784" s="258"/>
      <c r="H1784" s="118">
        <v>259.66000000000003</v>
      </c>
      <c r="I1784" s="118">
        <v>259.66000000000003</v>
      </c>
      <c r="J1784" s="208"/>
      <c r="K1784" s="18"/>
    </row>
    <row r="1785" spans="1:11" outlineLevel="1" x14ac:dyDescent="0.2">
      <c r="A1785" s="158" t="s">
        <v>1847</v>
      </c>
      <c r="B1785" s="253">
        <v>43433</v>
      </c>
      <c r="C1785" s="253">
        <v>43830</v>
      </c>
      <c r="D1785" s="179">
        <v>10</v>
      </c>
      <c r="E1785" s="259">
        <v>259.66000000000003</v>
      </c>
      <c r="F1785" s="258"/>
      <c r="G1785" s="258"/>
      <c r="H1785" s="118">
        <v>259.66000000000003</v>
      </c>
      <c r="I1785" s="118">
        <v>259.66000000000003</v>
      </c>
      <c r="J1785" s="208"/>
      <c r="K1785" s="18"/>
    </row>
    <row r="1786" spans="1:11" outlineLevel="1" x14ac:dyDescent="0.2">
      <c r="A1786" s="158" t="s">
        <v>1848</v>
      </c>
      <c r="B1786" s="253">
        <v>43433</v>
      </c>
      <c r="C1786" s="253">
        <v>43830</v>
      </c>
      <c r="D1786" s="179">
        <v>10</v>
      </c>
      <c r="E1786" s="259">
        <v>259.66000000000003</v>
      </c>
      <c r="F1786" s="258"/>
      <c r="G1786" s="258"/>
      <c r="H1786" s="118">
        <v>259.66000000000003</v>
      </c>
      <c r="I1786" s="118">
        <v>259.66000000000003</v>
      </c>
      <c r="J1786" s="208"/>
      <c r="K1786" s="18"/>
    </row>
    <row r="1787" spans="1:11" outlineLevel="1" x14ac:dyDescent="0.2">
      <c r="A1787" s="158" t="s">
        <v>1849</v>
      </c>
      <c r="B1787" s="253">
        <v>43403</v>
      </c>
      <c r="C1787" s="253">
        <v>43830</v>
      </c>
      <c r="D1787" s="179">
        <v>10</v>
      </c>
      <c r="E1787" s="259">
        <v>259.66000000000003</v>
      </c>
      <c r="F1787" s="258"/>
      <c r="G1787" s="258"/>
      <c r="H1787" s="118">
        <v>259.66000000000003</v>
      </c>
      <c r="I1787" s="118">
        <v>259.66000000000003</v>
      </c>
      <c r="J1787" s="208"/>
      <c r="K1787" s="18"/>
    </row>
    <row r="1788" spans="1:11" outlineLevel="1" x14ac:dyDescent="0.2">
      <c r="A1788" s="158" t="s">
        <v>1850</v>
      </c>
      <c r="B1788" s="253">
        <v>43433</v>
      </c>
      <c r="C1788" s="253">
        <v>43830</v>
      </c>
      <c r="D1788" s="179">
        <v>10</v>
      </c>
      <c r="E1788" s="259">
        <v>259.66000000000003</v>
      </c>
      <c r="F1788" s="258"/>
      <c r="G1788" s="258"/>
      <c r="H1788" s="118">
        <v>259.66000000000003</v>
      </c>
      <c r="I1788" s="118">
        <v>259.66000000000003</v>
      </c>
      <c r="J1788" s="208"/>
      <c r="K1788" s="18"/>
    </row>
    <row r="1789" spans="1:11" outlineLevel="1" x14ac:dyDescent="0.2">
      <c r="A1789" s="158" t="s">
        <v>1851</v>
      </c>
      <c r="B1789" s="253">
        <v>43433</v>
      </c>
      <c r="C1789" s="253">
        <v>43830</v>
      </c>
      <c r="D1789" s="179">
        <v>10</v>
      </c>
      <c r="E1789" s="259">
        <v>478.42</v>
      </c>
      <c r="F1789" s="258"/>
      <c r="G1789" s="258"/>
      <c r="H1789" s="118">
        <v>478.42</v>
      </c>
      <c r="I1789" s="118">
        <v>478.42</v>
      </c>
      <c r="J1789" s="208"/>
      <c r="K1789" s="18"/>
    </row>
    <row r="1790" spans="1:11" outlineLevel="1" x14ac:dyDescent="0.2">
      <c r="A1790" s="158" t="s">
        <v>1852</v>
      </c>
      <c r="B1790" s="253">
        <v>43433</v>
      </c>
      <c r="C1790" s="253">
        <v>43830</v>
      </c>
      <c r="D1790" s="179">
        <v>10</v>
      </c>
      <c r="E1790" s="259">
        <v>478.42</v>
      </c>
      <c r="F1790" s="258"/>
      <c r="G1790" s="258"/>
      <c r="H1790" s="118">
        <v>478.42</v>
      </c>
      <c r="I1790" s="118">
        <v>478.42</v>
      </c>
      <c r="J1790" s="208"/>
      <c r="K1790" s="18"/>
    </row>
    <row r="1791" spans="1:11" outlineLevel="1" x14ac:dyDescent="0.2">
      <c r="A1791" s="158" t="s">
        <v>1853</v>
      </c>
      <c r="B1791" s="253">
        <v>43403</v>
      </c>
      <c r="C1791" s="253">
        <v>43830</v>
      </c>
      <c r="D1791" s="179">
        <v>10</v>
      </c>
      <c r="E1791" s="259">
        <v>478.42</v>
      </c>
      <c r="F1791" s="258"/>
      <c r="G1791" s="258"/>
      <c r="H1791" s="118">
        <v>478.42</v>
      </c>
      <c r="I1791" s="118">
        <v>478.42</v>
      </c>
      <c r="J1791" s="208"/>
      <c r="K1791" s="18"/>
    </row>
    <row r="1792" spans="1:11" outlineLevel="1" x14ac:dyDescent="0.2">
      <c r="A1792" s="158" t="s">
        <v>1854</v>
      </c>
      <c r="B1792" s="253">
        <v>43403</v>
      </c>
      <c r="C1792" s="253">
        <v>43830</v>
      </c>
      <c r="D1792" s="179">
        <v>10</v>
      </c>
      <c r="E1792" s="259">
        <v>478.42</v>
      </c>
      <c r="F1792" s="258"/>
      <c r="G1792" s="258"/>
      <c r="H1792" s="118">
        <v>478.42</v>
      </c>
      <c r="I1792" s="118">
        <v>478.42</v>
      </c>
      <c r="J1792" s="208"/>
      <c r="K1792" s="18"/>
    </row>
    <row r="1793" spans="1:11" outlineLevel="1" x14ac:dyDescent="0.2">
      <c r="A1793" s="158" t="s">
        <v>1855</v>
      </c>
      <c r="B1793" s="253">
        <v>43433</v>
      </c>
      <c r="C1793" s="253">
        <v>43830</v>
      </c>
      <c r="D1793" s="179">
        <v>10</v>
      </c>
      <c r="E1793" s="259">
        <v>478.42</v>
      </c>
      <c r="F1793" s="258"/>
      <c r="G1793" s="258"/>
      <c r="H1793" s="118">
        <v>478.42</v>
      </c>
      <c r="I1793" s="118">
        <v>478.42</v>
      </c>
      <c r="J1793" s="208"/>
      <c r="K1793" s="18"/>
    </row>
    <row r="1794" spans="1:11" outlineLevel="1" x14ac:dyDescent="0.2">
      <c r="A1794" s="158" t="s">
        <v>1845</v>
      </c>
      <c r="B1794" s="253">
        <v>43497</v>
      </c>
      <c r="C1794" s="253">
        <v>43830</v>
      </c>
      <c r="D1794" s="179">
        <v>10</v>
      </c>
      <c r="E1794" s="257">
        <v>186.58</v>
      </c>
      <c r="F1794" s="258"/>
      <c r="G1794" s="258"/>
      <c r="H1794" s="117">
        <v>186.58</v>
      </c>
      <c r="I1794" s="117">
        <v>186.58</v>
      </c>
      <c r="J1794" s="208"/>
      <c r="K1794" s="18"/>
    </row>
    <row r="1795" spans="1:11" outlineLevel="1" x14ac:dyDescent="0.2">
      <c r="A1795" s="158" t="s">
        <v>1856</v>
      </c>
      <c r="B1795" s="253">
        <v>43497</v>
      </c>
      <c r="C1795" s="253">
        <v>43830</v>
      </c>
      <c r="D1795" s="179">
        <v>10</v>
      </c>
      <c r="E1795" s="257">
        <v>1253.23</v>
      </c>
      <c r="F1795" s="258"/>
      <c r="G1795" s="258"/>
      <c r="H1795" s="117">
        <v>1253.23</v>
      </c>
      <c r="I1795" s="117">
        <v>1253.23</v>
      </c>
      <c r="J1795" s="208"/>
      <c r="K1795" s="18"/>
    </row>
    <row r="1796" spans="1:11" outlineLevel="1" x14ac:dyDescent="0.2">
      <c r="A1796" s="158" t="s">
        <v>1857</v>
      </c>
      <c r="B1796" s="253">
        <v>43433</v>
      </c>
      <c r="C1796" s="253">
        <v>43830</v>
      </c>
      <c r="D1796" s="179">
        <v>10</v>
      </c>
      <c r="E1796" s="257">
        <v>859.22</v>
      </c>
      <c r="F1796" s="258"/>
      <c r="G1796" s="258"/>
      <c r="H1796" s="117">
        <v>859.22</v>
      </c>
      <c r="I1796" s="117">
        <v>859.22</v>
      </c>
      <c r="J1796" s="208"/>
      <c r="K1796" s="18"/>
    </row>
    <row r="1797" spans="1:11" outlineLevel="1" x14ac:dyDescent="0.2">
      <c r="A1797" s="158" t="s">
        <v>1858</v>
      </c>
      <c r="B1797" s="253">
        <v>43433</v>
      </c>
      <c r="C1797" s="253">
        <v>43830</v>
      </c>
      <c r="D1797" s="179">
        <v>10</v>
      </c>
      <c r="E1797" s="257">
        <v>859.22</v>
      </c>
      <c r="F1797" s="258"/>
      <c r="G1797" s="258"/>
      <c r="H1797" s="117">
        <v>859.22</v>
      </c>
      <c r="I1797" s="117">
        <v>859.22</v>
      </c>
      <c r="J1797" s="208"/>
      <c r="K1797" s="18"/>
    </row>
    <row r="1798" spans="1:11" outlineLevel="1" x14ac:dyDescent="0.2">
      <c r="A1798" s="158" t="s">
        <v>1859</v>
      </c>
      <c r="B1798" s="253">
        <v>43433</v>
      </c>
      <c r="C1798" s="253">
        <v>43830</v>
      </c>
      <c r="D1798" s="179">
        <v>10</v>
      </c>
      <c r="E1798" s="257">
        <v>1184.03</v>
      </c>
      <c r="F1798" s="258"/>
      <c r="G1798" s="258"/>
      <c r="H1798" s="117">
        <v>1184.03</v>
      </c>
      <c r="I1798" s="117">
        <v>1184.03</v>
      </c>
      <c r="J1798" s="208"/>
      <c r="K1798" s="18"/>
    </row>
    <row r="1799" spans="1:11" outlineLevel="1" x14ac:dyDescent="0.2">
      <c r="A1799" s="158" t="s">
        <v>1860</v>
      </c>
      <c r="B1799" s="253">
        <v>43403</v>
      </c>
      <c r="C1799" s="253">
        <v>43830</v>
      </c>
      <c r="D1799" s="179">
        <v>10</v>
      </c>
      <c r="E1799" s="257">
        <v>814.4</v>
      </c>
      <c r="F1799" s="258"/>
      <c r="G1799" s="258"/>
      <c r="H1799" s="117">
        <v>814.4</v>
      </c>
      <c r="I1799" s="117">
        <v>814.4</v>
      </c>
      <c r="J1799" s="208"/>
      <c r="K1799" s="18"/>
    </row>
    <row r="1800" spans="1:11" outlineLevel="1" x14ac:dyDescent="0.2">
      <c r="A1800" s="158" t="s">
        <v>1861</v>
      </c>
      <c r="B1800" s="253">
        <v>43403</v>
      </c>
      <c r="C1800" s="253">
        <v>43830</v>
      </c>
      <c r="D1800" s="179">
        <v>10</v>
      </c>
      <c r="E1800" s="257">
        <v>955.05</v>
      </c>
      <c r="F1800" s="258"/>
      <c r="G1800" s="258"/>
      <c r="H1800" s="117">
        <v>955.05</v>
      </c>
      <c r="I1800" s="117">
        <v>955.05</v>
      </c>
      <c r="J1800" s="208"/>
      <c r="K1800" s="18"/>
    </row>
    <row r="1801" spans="1:11" outlineLevel="1" x14ac:dyDescent="0.2">
      <c r="A1801" s="158" t="s">
        <v>1862</v>
      </c>
      <c r="B1801" s="253">
        <v>43433</v>
      </c>
      <c r="C1801" s="253">
        <v>43830</v>
      </c>
      <c r="D1801" s="179">
        <v>10</v>
      </c>
      <c r="E1801" s="259">
        <v>2264.12</v>
      </c>
      <c r="F1801" s="258"/>
      <c r="G1801" s="258"/>
      <c r="H1801" s="118">
        <v>2264.12</v>
      </c>
      <c r="I1801" s="118">
        <v>2264.12</v>
      </c>
      <c r="J1801" s="208"/>
      <c r="K1801" s="18"/>
    </row>
    <row r="1802" spans="1:11" outlineLevel="1" x14ac:dyDescent="0.2">
      <c r="A1802" s="158" t="s">
        <v>1863</v>
      </c>
      <c r="B1802" s="253">
        <v>43433</v>
      </c>
      <c r="C1802" s="253">
        <v>43830</v>
      </c>
      <c r="D1802" s="179">
        <v>10</v>
      </c>
      <c r="E1802" s="259">
        <v>1468.74</v>
      </c>
      <c r="F1802" s="258"/>
      <c r="G1802" s="258"/>
      <c r="H1802" s="118">
        <v>1468.74</v>
      </c>
      <c r="I1802" s="118">
        <v>1468.74</v>
      </c>
      <c r="J1802" s="208"/>
      <c r="K1802" s="18"/>
    </row>
    <row r="1803" spans="1:11" outlineLevel="1" x14ac:dyDescent="0.2">
      <c r="A1803" s="158" t="s">
        <v>1864</v>
      </c>
      <c r="B1803" s="253">
        <v>43403</v>
      </c>
      <c r="C1803" s="253">
        <v>43830</v>
      </c>
      <c r="D1803" s="179">
        <v>10</v>
      </c>
      <c r="E1803" s="259">
        <v>558.69000000000005</v>
      </c>
      <c r="F1803" s="258"/>
      <c r="G1803" s="258"/>
      <c r="H1803" s="118">
        <v>558.69000000000005</v>
      </c>
      <c r="I1803" s="118">
        <v>558.69000000000005</v>
      </c>
      <c r="J1803" s="208"/>
      <c r="K1803" s="18"/>
    </row>
    <row r="1804" spans="1:11" outlineLevel="1" x14ac:dyDescent="0.2">
      <c r="A1804" s="158" t="s">
        <v>1865</v>
      </c>
      <c r="B1804" s="253">
        <v>43403</v>
      </c>
      <c r="C1804" s="253">
        <v>43830</v>
      </c>
      <c r="D1804" s="179">
        <v>10</v>
      </c>
      <c r="E1804" s="259">
        <v>558.69000000000005</v>
      </c>
      <c r="F1804" s="258"/>
      <c r="G1804" s="258"/>
      <c r="H1804" s="118">
        <v>558.69000000000005</v>
      </c>
      <c r="I1804" s="118">
        <v>558.69000000000005</v>
      </c>
      <c r="J1804" s="208"/>
      <c r="K1804" s="18"/>
    </row>
    <row r="1805" spans="1:11" outlineLevel="1" x14ac:dyDescent="0.2">
      <c r="A1805" s="158" t="s">
        <v>1866</v>
      </c>
      <c r="B1805" s="253">
        <v>43433</v>
      </c>
      <c r="C1805" s="253">
        <v>43830</v>
      </c>
      <c r="D1805" s="179">
        <v>10</v>
      </c>
      <c r="E1805" s="259">
        <v>1212.69</v>
      </c>
      <c r="F1805" s="258"/>
      <c r="G1805" s="258"/>
      <c r="H1805" s="118">
        <v>1212.69</v>
      </c>
      <c r="I1805" s="118">
        <v>1212.69</v>
      </c>
      <c r="J1805" s="208"/>
      <c r="K1805" s="18"/>
    </row>
    <row r="1806" spans="1:11" ht="24" outlineLevel="1" x14ac:dyDescent="0.2">
      <c r="A1806" s="157" t="s">
        <v>600</v>
      </c>
      <c r="B1806" s="253"/>
      <c r="C1806" s="253"/>
      <c r="D1806" s="179">
        <v>10</v>
      </c>
      <c r="E1806" s="257">
        <v>4619.21</v>
      </c>
      <c r="F1806" s="258"/>
      <c r="G1806" s="258">
        <v>0</v>
      </c>
      <c r="H1806" s="117">
        <v>4619.21</v>
      </c>
      <c r="I1806" s="117">
        <v>4619.21</v>
      </c>
      <c r="J1806" s="208"/>
      <c r="K1806" s="18"/>
    </row>
    <row r="1807" spans="1:11" outlineLevel="1" x14ac:dyDescent="0.2">
      <c r="A1807" s="158" t="s">
        <v>1867</v>
      </c>
      <c r="B1807" s="253">
        <v>43433</v>
      </c>
      <c r="C1807" s="253">
        <v>43830</v>
      </c>
      <c r="D1807" s="179">
        <v>10</v>
      </c>
      <c r="E1807" s="259">
        <v>1111.19</v>
      </c>
      <c r="F1807" s="258"/>
      <c r="G1807" s="258"/>
      <c r="H1807" s="118">
        <v>1111.19</v>
      </c>
      <c r="I1807" s="118">
        <v>1111.19</v>
      </c>
      <c r="J1807" s="208"/>
      <c r="K1807" s="18"/>
    </row>
    <row r="1808" spans="1:11" outlineLevel="1" x14ac:dyDescent="0.2">
      <c r="A1808" s="158" t="s">
        <v>1868</v>
      </c>
      <c r="B1808" s="253">
        <v>43433</v>
      </c>
      <c r="C1808" s="253">
        <v>43830</v>
      </c>
      <c r="D1808" s="179">
        <v>10</v>
      </c>
      <c r="E1808" s="259">
        <v>1169.3399999999999</v>
      </c>
      <c r="F1808" s="258"/>
      <c r="G1808" s="258"/>
      <c r="H1808" s="118">
        <v>1169.3399999999999</v>
      </c>
      <c r="I1808" s="118">
        <v>1169.3399999999999</v>
      </c>
      <c r="J1808" s="208"/>
      <c r="K1808" s="18"/>
    </row>
    <row r="1809" spans="1:11" outlineLevel="1" x14ac:dyDescent="0.2">
      <c r="A1809" s="158" t="s">
        <v>1869</v>
      </c>
      <c r="B1809" s="253">
        <v>43403</v>
      </c>
      <c r="C1809" s="253">
        <v>43830</v>
      </c>
      <c r="D1809" s="179">
        <v>10</v>
      </c>
      <c r="E1809" s="259">
        <v>1169.3399999999999</v>
      </c>
      <c r="F1809" s="258"/>
      <c r="G1809" s="258"/>
      <c r="H1809" s="118">
        <v>1169.3399999999999</v>
      </c>
      <c r="I1809" s="118">
        <v>1169.3399999999999</v>
      </c>
      <c r="J1809" s="208"/>
      <c r="K1809" s="18"/>
    </row>
    <row r="1810" spans="1:11" outlineLevel="1" x14ac:dyDescent="0.2">
      <c r="A1810" s="158" t="s">
        <v>1870</v>
      </c>
      <c r="B1810" s="253">
        <v>43433</v>
      </c>
      <c r="C1810" s="253">
        <v>43830</v>
      </c>
      <c r="D1810" s="179">
        <v>10</v>
      </c>
      <c r="E1810" s="259">
        <v>1169.3399999999999</v>
      </c>
      <c r="F1810" s="258"/>
      <c r="G1810" s="258"/>
      <c r="H1810" s="118">
        <v>1169.3399999999999</v>
      </c>
      <c r="I1810" s="118">
        <v>1169.3399999999999</v>
      </c>
      <c r="J1810" s="208"/>
      <c r="K1810" s="18"/>
    </row>
    <row r="1811" spans="1:11" outlineLevel="1" x14ac:dyDescent="0.2">
      <c r="A1811" s="157" t="s">
        <v>253</v>
      </c>
      <c r="B1811" s="253"/>
      <c r="C1811" s="253"/>
      <c r="D1811" s="179"/>
      <c r="E1811" s="257">
        <v>3311.31</v>
      </c>
      <c r="F1811" s="258"/>
      <c r="G1811" s="258">
        <v>0</v>
      </c>
      <c r="H1811" s="117">
        <v>3311.31</v>
      </c>
      <c r="I1811" s="117">
        <v>3311.31</v>
      </c>
      <c r="J1811" s="208"/>
      <c r="K1811" s="18"/>
    </row>
    <row r="1812" spans="1:11" outlineLevel="1" x14ac:dyDescent="0.2">
      <c r="A1812" s="158" t="s">
        <v>1871</v>
      </c>
      <c r="B1812" s="253">
        <v>43403</v>
      </c>
      <c r="C1812" s="253">
        <v>43830</v>
      </c>
      <c r="D1812" s="179">
        <v>10</v>
      </c>
      <c r="E1812" s="259">
        <v>721.81</v>
      </c>
      <c r="F1812" s="258"/>
      <c r="G1812" s="258"/>
      <c r="H1812" s="118">
        <v>721.81</v>
      </c>
      <c r="I1812" s="118">
        <v>721.81</v>
      </c>
      <c r="J1812" s="208"/>
      <c r="K1812" s="18"/>
    </row>
    <row r="1813" spans="1:11" outlineLevel="1" x14ac:dyDescent="0.2">
      <c r="A1813" s="158" t="s">
        <v>1872</v>
      </c>
      <c r="B1813" s="253">
        <v>43403</v>
      </c>
      <c r="C1813" s="253">
        <v>43830</v>
      </c>
      <c r="D1813" s="179">
        <v>10</v>
      </c>
      <c r="E1813" s="259">
        <v>841.76</v>
      </c>
      <c r="F1813" s="258"/>
      <c r="G1813" s="258"/>
      <c r="H1813" s="118">
        <v>841.76</v>
      </c>
      <c r="I1813" s="118">
        <v>841.76</v>
      </c>
      <c r="J1813" s="208"/>
      <c r="K1813" s="18"/>
    </row>
    <row r="1814" spans="1:11" outlineLevel="1" x14ac:dyDescent="0.2">
      <c r="A1814" s="158" t="s">
        <v>1873</v>
      </c>
      <c r="B1814" s="253">
        <v>43403</v>
      </c>
      <c r="C1814" s="253">
        <v>43830</v>
      </c>
      <c r="D1814" s="179">
        <v>10</v>
      </c>
      <c r="E1814" s="259">
        <v>805.06</v>
      </c>
      <c r="F1814" s="258"/>
      <c r="G1814" s="258"/>
      <c r="H1814" s="118">
        <v>805.06</v>
      </c>
      <c r="I1814" s="118">
        <v>805.06</v>
      </c>
      <c r="J1814" s="208"/>
      <c r="K1814" s="18"/>
    </row>
    <row r="1815" spans="1:11" outlineLevel="1" x14ac:dyDescent="0.2">
      <c r="A1815" s="158" t="s">
        <v>1874</v>
      </c>
      <c r="B1815" s="253">
        <v>43403</v>
      </c>
      <c r="C1815" s="253">
        <v>43830</v>
      </c>
      <c r="D1815" s="179">
        <v>10</v>
      </c>
      <c r="E1815" s="259">
        <v>942.68</v>
      </c>
      <c r="F1815" s="258"/>
      <c r="G1815" s="258"/>
      <c r="H1815" s="118">
        <v>942.68</v>
      </c>
      <c r="I1815" s="118">
        <v>942.68</v>
      </c>
      <c r="J1815" s="208"/>
      <c r="K1815" s="18"/>
    </row>
    <row r="1816" spans="1:11" x14ac:dyDescent="0.2">
      <c r="A1816" s="159"/>
      <c r="B1816" s="253"/>
      <c r="C1816" s="253"/>
      <c r="D1816" s="179"/>
      <c r="E1816" s="119">
        <f>E1768+E1780+E1806+E1811</f>
        <v>33777.119999999995</v>
      </c>
      <c r="F1816" s="119">
        <f t="shared" ref="F1816:I1816" si="51">F1768+F1780+F1806+F1811</f>
        <v>0</v>
      </c>
      <c r="G1816" s="119">
        <f t="shared" si="51"/>
        <v>0</v>
      </c>
      <c r="H1816" s="119">
        <f>H1768+H1780+H1806+H1811</f>
        <v>33777.119999999995</v>
      </c>
      <c r="I1816" s="119">
        <f t="shared" si="51"/>
        <v>33777.119999999995</v>
      </c>
      <c r="J1816" s="208"/>
      <c r="K1816" s="18"/>
    </row>
    <row r="1817" spans="1:11" x14ac:dyDescent="0.2">
      <c r="A1817" s="129"/>
      <c r="B1817" s="228"/>
      <c r="C1817" s="228"/>
      <c r="D1817" s="177"/>
      <c r="E1817" s="55"/>
      <c r="F1817" s="55"/>
      <c r="G1817" s="55"/>
      <c r="H1817" s="30"/>
      <c r="I1817" s="30"/>
      <c r="J1817" s="208"/>
      <c r="K1817" s="18"/>
    </row>
    <row r="1818" spans="1:11" x14ac:dyDescent="0.2">
      <c r="A1818" s="149" t="s">
        <v>1557</v>
      </c>
      <c r="B1818" s="48"/>
      <c r="C1818" s="48"/>
      <c r="D1818" s="49"/>
      <c r="E1818" s="202"/>
      <c r="F1818" s="202"/>
      <c r="G1818" s="202"/>
      <c r="H1818" s="16">
        <f>H245+H304+H326+H335+H417+H467+H484+H498+H603+H615+H790+H914+H920+H1585+H1597+H1719+H1723+H1755+H1765+H1816</f>
        <v>1654039016.9099984</v>
      </c>
      <c r="I1818" s="16">
        <f>I245+I304+I326+I335+I417+I467+I484+I498+I603+I615+I790+I914+I920+I1585+I1597+I1719+I1723+I1755+I1765+I1816</f>
        <v>1654039016.9099984</v>
      </c>
      <c r="J1818" s="208"/>
      <c r="K1818" s="18"/>
    </row>
    <row r="1819" spans="1:11" x14ac:dyDescent="0.2">
      <c r="A1819" s="160"/>
      <c r="B1819" s="260"/>
      <c r="C1819" s="260"/>
      <c r="D1819" s="180"/>
      <c r="E1819" s="261"/>
      <c r="F1819" s="261"/>
      <c r="G1819" s="261"/>
      <c r="H1819" s="120"/>
      <c r="I1819" s="120"/>
    </row>
    <row r="1820" spans="1:11" x14ac:dyDescent="0.2">
      <c r="A1820" s="160"/>
      <c r="B1820" s="260"/>
      <c r="C1820" s="260"/>
      <c r="D1820" s="180"/>
      <c r="E1820" s="261"/>
      <c r="F1820" s="261"/>
      <c r="G1820" s="261"/>
      <c r="H1820" s="120"/>
      <c r="I1820" s="120"/>
    </row>
    <row r="1821" spans="1:11" x14ac:dyDescent="0.2">
      <c r="A1821" s="160"/>
      <c r="B1821" s="260"/>
      <c r="C1821" s="260"/>
      <c r="D1821" s="180"/>
      <c r="E1821" s="261"/>
      <c r="F1821" s="261"/>
      <c r="G1821" s="261"/>
      <c r="H1821" s="120"/>
      <c r="I1821" s="120"/>
    </row>
    <row r="1822" spans="1:11" x14ac:dyDescent="0.2">
      <c r="A1822" s="160"/>
      <c r="B1822" s="260"/>
      <c r="C1822" s="260"/>
      <c r="D1822" s="180"/>
      <c r="E1822" s="261"/>
      <c r="F1822" s="261"/>
      <c r="G1822" s="261"/>
      <c r="H1822" s="120"/>
      <c r="I1822" s="120"/>
    </row>
    <row r="1823" spans="1:11" ht="14.25" x14ac:dyDescent="0.2">
      <c r="A1823" s="162" t="s">
        <v>1875</v>
      </c>
      <c r="B1823" s="262"/>
      <c r="C1823" s="262"/>
      <c r="D1823" s="181"/>
      <c r="E1823" s="263"/>
      <c r="F1823" s="261"/>
      <c r="G1823" s="261"/>
      <c r="H1823" s="120"/>
      <c r="I1823" s="120"/>
    </row>
    <row r="1824" spans="1:11" ht="14.25" x14ac:dyDescent="0.2">
      <c r="A1824" s="162"/>
      <c r="B1824" s="262"/>
      <c r="C1824" s="262"/>
      <c r="D1824" s="181"/>
      <c r="E1824" s="263"/>
      <c r="F1824" s="261"/>
      <c r="G1824" s="261"/>
      <c r="H1824" s="120"/>
      <c r="I1824" s="120"/>
    </row>
    <row r="1825" spans="1:9" ht="28.5" x14ac:dyDescent="0.2">
      <c r="A1825" s="163" t="s">
        <v>1876</v>
      </c>
      <c r="B1825" s="262"/>
      <c r="C1825" s="264"/>
      <c r="D1825" s="181"/>
      <c r="E1825" s="263" t="s">
        <v>1877</v>
      </c>
      <c r="F1825" s="261"/>
      <c r="G1825" s="261"/>
      <c r="H1825" s="120"/>
      <c r="I1825" s="120"/>
    </row>
    <row r="1826" spans="1:9" ht="14.25" x14ac:dyDescent="0.2">
      <c r="A1826" s="163"/>
      <c r="B1826" s="262"/>
      <c r="C1826" s="262"/>
      <c r="D1826" s="181"/>
      <c r="E1826" s="263"/>
      <c r="F1826" s="261"/>
      <c r="G1826" s="261"/>
      <c r="H1826" s="120"/>
      <c r="I1826" s="120"/>
    </row>
    <row r="1827" spans="1:9" ht="14.25" x14ac:dyDescent="0.2">
      <c r="A1827" s="164"/>
      <c r="B1827" s="265"/>
      <c r="C1827" s="265"/>
      <c r="D1827" s="182"/>
      <c r="E1827" s="266"/>
    </row>
    <row r="1828" spans="1:9" ht="14.25" x14ac:dyDescent="0.2">
      <c r="A1828" s="165" t="s">
        <v>1878</v>
      </c>
      <c r="B1828" s="265"/>
      <c r="C1828" s="265"/>
      <c r="D1828" s="182"/>
      <c r="E1828" s="266"/>
    </row>
    <row r="1829" spans="1:9" ht="14.25" x14ac:dyDescent="0.2">
      <c r="A1829" s="164"/>
      <c r="B1829" s="265"/>
      <c r="C1829" s="265"/>
      <c r="D1829" s="182"/>
      <c r="E1829" s="266"/>
    </row>
    <row r="1830" spans="1:9" ht="28.5" x14ac:dyDescent="0.2">
      <c r="A1830" s="164" t="s">
        <v>1879</v>
      </c>
      <c r="B1830" s="265"/>
      <c r="C1830" s="267"/>
      <c r="D1830" s="182"/>
      <c r="E1830" s="266" t="s">
        <v>1880</v>
      </c>
    </row>
    <row r="1831" spans="1:9" ht="14.25" x14ac:dyDescent="0.2">
      <c r="A1831" s="164"/>
      <c r="B1831" s="265"/>
      <c r="C1831" s="265"/>
      <c r="D1831" s="182"/>
      <c r="E1831" s="266"/>
    </row>
    <row r="1832" spans="1:9" ht="28.5" x14ac:dyDescent="0.2">
      <c r="A1832" s="164" t="s">
        <v>1882</v>
      </c>
      <c r="B1832" s="265"/>
      <c r="C1832" s="267"/>
      <c r="D1832" s="182"/>
      <c r="E1832" s="266" t="s">
        <v>1881</v>
      </c>
    </row>
    <row r="1833" spans="1:9" ht="14.25" x14ac:dyDescent="0.2">
      <c r="A1833" s="164"/>
      <c r="B1833" s="265"/>
      <c r="C1833" s="265"/>
      <c r="D1833" s="182"/>
      <c r="E1833" s="266"/>
    </row>
    <row r="1834" spans="1:9" ht="14.25" x14ac:dyDescent="0.2">
      <c r="A1834" s="164"/>
      <c r="B1834" s="265"/>
      <c r="C1834" s="265"/>
      <c r="D1834" s="182"/>
      <c r="E1834" s="266"/>
    </row>
    <row r="1835" spans="1:9" ht="14.25" x14ac:dyDescent="0.2">
      <c r="A1835" s="164" t="s">
        <v>1883</v>
      </c>
      <c r="B1835" s="265"/>
      <c r="C1835" s="267"/>
      <c r="D1835" s="182"/>
      <c r="E1835" s="266" t="s">
        <v>1884</v>
      </c>
    </row>
    <row r="1836" spans="1:9" ht="14.25" x14ac:dyDescent="0.2">
      <c r="A1836" s="164"/>
      <c r="B1836" s="265"/>
      <c r="C1836" s="265"/>
      <c r="D1836" s="182"/>
      <c r="E1836" s="266"/>
    </row>
    <row r="1837" spans="1:9" ht="28.5" x14ac:dyDescent="0.2">
      <c r="A1837" s="164" t="s">
        <v>1885</v>
      </c>
      <c r="B1837" s="265"/>
      <c r="C1837" s="267"/>
      <c r="D1837" s="182"/>
      <c r="E1837" s="266" t="s">
        <v>1886</v>
      </c>
    </row>
  </sheetData>
  <sheetProtection selectLockedCells="1" selectUnlockedCells="1"/>
  <autoFilter ref="A10:AP10">
    <sortState ref="A11:AP244">
      <sortCondition ref="A10"/>
    </sortState>
  </autoFilter>
  <mergeCells count="1">
    <mergeCell ref="A1:K6"/>
  </mergeCells>
  <phoneticPr fontId="0" type="noConversion"/>
  <pageMargins left="3.937007874015748E-2" right="3.937007874015748E-2" top="0.27559055118110237" bottom="0.19685039370078741" header="0.31496062992125984" footer="0.31496062992125984"/>
  <pageSetup paperSize="9" scale="67" firstPageNumber="0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инвентаризация</vt:lpstr>
      <vt:lpstr>инвентаризация!Область_печати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Проскурникова Наталья Дмитриевна</cp:lastModifiedBy>
  <cp:lastPrinted>2019-04-25T06:38:48Z</cp:lastPrinted>
  <dcterms:created xsi:type="dcterms:W3CDTF">2012-02-13T09:39:08Z</dcterms:created>
  <dcterms:modified xsi:type="dcterms:W3CDTF">2019-04-25T06:39:30Z</dcterms:modified>
</cp:coreProperties>
</file>